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/>
  <mc:AlternateContent xmlns:mc="http://schemas.openxmlformats.org/markup-compatibility/2006">
    <mc:Choice Requires="x15">
      <x15ac:absPath xmlns:x15ac="http://schemas.microsoft.com/office/spreadsheetml/2010/11/ac" url="/Users/josephhall/Dropbox/Teaching/FIN 229 MSX Finance/Review Sessions/"/>
    </mc:Choice>
  </mc:AlternateContent>
  <xr:revisionPtr revIDLastSave="0" documentId="13_ncr:1_{8BFFEE3C-37A1-FE47-ABC7-A4AD4CA5D97D}" xr6:coauthVersionLast="46" xr6:coauthVersionMax="46" xr10:uidLastSave="{00000000-0000-0000-0000-000000000000}"/>
  <bookViews>
    <workbookView xWindow="21200" yWindow="43700" windowWidth="33600" windowHeight="20500" activeTab="3" xr2:uid="{00000000-000D-0000-FFFF-FFFF00000000}"/>
  </bookViews>
  <sheets>
    <sheet name="Valuation Review" sheetId="3" r:id="rId1"/>
    <sheet name="Dynamic CAPM Example" sheetId="4" r:id="rId2"/>
    <sheet name="Two Stock Portfolios" sheetId="1" r:id="rId3"/>
    <sheet name="CAPM Quiz" sheetId="2" r:id="rId4"/>
  </sheets>
  <definedNames>
    <definedName name="solver_adj" localSheetId="3" hidden="1">'CAPM Quiz'!#REF!</definedName>
    <definedName name="solver_adj" localSheetId="2" hidden="1">'Two Stock Portfolios'!$E$2</definedName>
    <definedName name="solver_cvg" localSheetId="3" hidden="1">0.0001</definedName>
    <definedName name="solver_cvg" localSheetId="2" hidden="1">0.0001</definedName>
    <definedName name="solver_drv" localSheetId="3" hidden="1">1</definedName>
    <definedName name="solver_drv" localSheetId="2" hidden="1">1</definedName>
    <definedName name="solver_eng" localSheetId="3" hidden="1">1</definedName>
    <definedName name="solver_eng" localSheetId="2" hidden="1">1</definedName>
    <definedName name="solver_est" localSheetId="3" hidden="1">1</definedName>
    <definedName name="solver_est" localSheetId="2" hidden="1">1</definedName>
    <definedName name="solver_itr" localSheetId="3" hidden="1">2147483647</definedName>
    <definedName name="solver_itr" localSheetId="2" hidden="1">2147483647</definedName>
    <definedName name="solver_lhs1" localSheetId="3" hidden="1">'CAPM Quiz'!#REF!</definedName>
    <definedName name="solver_lhs1" localSheetId="2" hidden="1">'Two Stock Portfolios'!$B$9</definedName>
    <definedName name="solver_lin" localSheetId="2" hidden="1">2</definedName>
    <definedName name="solver_mip" localSheetId="3" hidden="1">2147483647</definedName>
    <definedName name="solver_mip" localSheetId="2" hidden="1">2147483647</definedName>
    <definedName name="solver_mni" localSheetId="3" hidden="1">30</definedName>
    <definedName name="solver_mni" localSheetId="2" hidden="1">30</definedName>
    <definedName name="solver_mrt" localSheetId="3" hidden="1">0.075</definedName>
    <definedName name="solver_mrt" localSheetId="2" hidden="1">0.075</definedName>
    <definedName name="solver_msl" localSheetId="3" hidden="1">2</definedName>
    <definedName name="solver_msl" localSheetId="2" hidden="1">2</definedName>
    <definedName name="solver_neg" localSheetId="3" hidden="1">2</definedName>
    <definedName name="solver_neg" localSheetId="2" hidden="1">1</definedName>
    <definedName name="solver_nod" localSheetId="3" hidden="1">2147483647</definedName>
    <definedName name="solver_nod" localSheetId="2" hidden="1">2147483647</definedName>
    <definedName name="solver_num" localSheetId="3" hidden="1">1</definedName>
    <definedName name="solver_num" localSheetId="2" hidden="1">0</definedName>
    <definedName name="solver_nwt" localSheetId="3" hidden="1">1</definedName>
    <definedName name="solver_nwt" localSheetId="2" hidden="1">1</definedName>
    <definedName name="solver_opt" localSheetId="3" hidden="1">'CAPM Quiz'!#REF!</definedName>
    <definedName name="solver_opt" localSheetId="2" hidden="1">'Two Stock Portfolios'!$B$9</definedName>
    <definedName name="solver_pre" localSheetId="3" hidden="1">0.000001</definedName>
    <definedName name="solver_pre" localSheetId="2" hidden="1">0.000001</definedName>
    <definedName name="solver_rbv" localSheetId="3" hidden="1">1</definedName>
    <definedName name="solver_rbv" localSheetId="2" hidden="1">1</definedName>
    <definedName name="solver_rel1" localSheetId="3" hidden="1">1</definedName>
    <definedName name="solver_rel1" localSheetId="2" hidden="1">1</definedName>
    <definedName name="solver_rhs1" localSheetId="3" hidden="1">2%</definedName>
    <definedName name="solver_rhs1" localSheetId="2" hidden="1">15%</definedName>
    <definedName name="solver_rlx" localSheetId="3" hidden="1">2</definedName>
    <definedName name="solver_rlx" localSheetId="2" hidden="1">2</definedName>
    <definedName name="solver_rsd" localSheetId="3" hidden="1">0</definedName>
    <definedName name="solver_rsd" localSheetId="2" hidden="1">0</definedName>
    <definedName name="solver_scl" localSheetId="3" hidden="1">1</definedName>
    <definedName name="solver_scl" localSheetId="2" hidden="1">1</definedName>
    <definedName name="solver_sho" localSheetId="3" hidden="1">2</definedName>
    <definedName name="solver_sho" localSheetId="2" hidden="1">2</definedName>
    <definedName name="solver_ssz" localSheetId="3" hidden="1">100</definedName>
    <definedName name="solver_ssz" localSheetId="2" hidden="1">100</definedName>
    <definedName name="solver_tim" localSheetId="3" hidden="1">2147483647</definedName>
    <definedName name="solver_tim" localSheetId="2" hidden="1">2147483647</definedName>
    <definedName name="solver_tol" localSheetId="3" hidden="1">0.01</definedName>
    <definedName name="solver_tol" localSheetId="2" hidden="1">0.01</definedName>
    <definedName name="solver_typ" localSheetId="3" hidden="1">1</definedName>
    <definedName name="solver_typ" localSheetId="2" hidden="1">3</definedName>
    <definedName name="solver_val" localSheetId="3" hidden="1">0</definedName>
    <definedName name="solver_val" localSheetId="2" hidden="1">0.15</definedName>
    <definedName name="solver_ver" localSheetId="3" hidden="1">3</definedName>
    <definedName name="solver_ver" localSheetId="2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5" i="3" l="1"/>
  <c r="B42" i="3"/>
  <c r="B39" i="3"/>
  <c r="B25" i="3"/>
  <c r="E20" i="3"/>
  <c r="B19" i="3"/>
  <c r="C18" i="3"/>
  <c r="B23" i="4"/>
  <c r="B22" i="4"/>
  <c r="B11" i="4"/>
  <c r="B10" i="4"/>
  <c r="B9" i="1"/>
  <c r="C19" i="3"/>
  <c r="E3" i="1"/>
  <c r="B24" i="4" l="1"/>
  <c r="D18" i="3"/>
  <c r="E18" i="3" l="1"/>
  <c r="E19" i="3" s="1"/>
  <c r="D19" i="3"/>
  <c r="B27" i="3" s="1"/>
  <c r="B8" i="1"/>
  <c r="B10" i="1" l="1"/>
</calcChain>
</file>

<file path=xl/sharedStrings.xml><?xml version="1.0" encoding="utf-8"?>
<sst xmlns="http://schemas.openxmlformats.org/spreadsheetml/2006/main" count="101" uniqueCount="90">
  <si>
    <t>Asset</t>
  </si>
  <si>
    <t>Return</t>
  </si>
  <si>
    <t>Standard Deviation</t>
  </si>
  <si>
    <t>Correlation</t>
  </si>
  <si>
    <t>Allocation</t>
  </si>
  <si>
    <t>A</t>
  </si>
  <si>
    <t>B</t>
  </si>
  <si>
    <t>Risk-Free Rate</t>
  </si>
  <si>
    <t>What is the Optimal Portfolio combining the 2 Stocks?</t>
  </si>
  <si>
    <t xml:space="preserve">&gt; Calculate Sharpe Ratio. Use solver to set Allocation to maximize Sharpe Ratio. </t>
  </si>
  <si>
    <t>Sharpe Ratio</t>
  </si>
  <si>
    <t>Portfolio Return</t>
  </si>
  <si>
    <t>Portfolio St Dev</t>
  </si>
  <si>
    <t>Answer</t>
  </si>
  <si>
    <t>What Portfolio has the maximum Return with no more than 15% Standard Deviation?</t>
  </si>
  <si>
    <t xml:space="preserve">&gt; Add 15% st dev constraint to solver, maximize return </t>
  </si>
  <si>
    <t>Assume the Correlation is 0. What Portfolio with positive weights on both has the same volatility as A alone?</t>
  </si>
  <si>
    <t xml:space="preserve">&gt; Set Correlation to 0, Set Portfolio St Dev to value of 15% using Solver </t>
  </si>
  <si>
    <t>Market</t>
  </si>
  <si>
    <t>Discounted Cash Flow Review</t>
  </si>
  <si>
    <t xml:space="preserve">A firm has the following expected cash flows: </t>
  </si>
  <si>
    <t>From year 4+, the cash flows will grow at 5% yearly thereafter</t>
  </si>
  <si>
    <t>The discount rate is 10%</t>
  </si>
  <si>
    <t>g</t>
  </si>
  <si>
    <t>r</t>
  </si>
  <si>
    <t>T</t>
  </si>
  <si>
    <t>Discount Factor</t>
  </si>
  <si>
    <t>PV</t>
  </si>
  <si>
    <t>Cash Flow</t>
  </si>
  <si>
    <t>PV through year 3</t>
  </si>
  <si>
    <r>
      <t xml:space="preserve">How do we calculate the cash flows of year 4+? Using </t>
    </r>
    <r>
      <rPr>
        <b/>
        <sz val="11"/>
        <color theme="1"/>
        <rFont val="Calibri"/>
        <family val="2"/>
        <scheme val="minor"/>
      </rPr>
      <t xml:space="preserve">Formula 9.14 from the Textbook </t>
    </r>
  </si>
  <si>
    <t>Total PV:</t>
  </si>
  <si>
    <t>CF</t>
  </si>
  <si>
    <t xml:space="preserve">Enterprise Value = Total PV of Free Cash Flows </t>
  </si>
  <si>
    <t xml:space="preserve">Enterprise Value + Cash - Debt = Market Capitalization </t>
  </si>
  <si>
    <t>We need to remember three identities:</t>
  </si>
  <si>
    <t>EV</t>
  </si>
  <si>
    <t>Cash</t>
  </si>
  <si>
    <t>Debt</t>
  </si>
  <si>
    <t>Market Cap</t>
  </si>
  <si>
    <t>Shares Outstanding</t>
  </si>
  <si>
    <t>Share Price</t>
  </si>
  <si>
    <t xml:space="preserve">What is the NPV of all future cash flows? </t>
  </si>
  <si>
    <t>PV of Terminal Value:</t>
  </si>
  <si>
    <t>PV of Terminal Value = 1/(1+r)^N * (CF_N*(1+g))/(r-g)</t>
  </si>
  <si>
    <t>Say the company has 75 shares outstanding. It holds $420 in cash and has $69 of debt. What should its share price be, if the DCF is correct?</t>
  </si>
  <si>
    <t>How can you Disprove the CAPM?</t>
  </si>
  <si>
    <t xml:space="preserve">What key claim does the CAPM make about the market portfolio, and the sharpe-ratio-maximizing portfolio? </t>
  </si>
  <si>
    <t>Assume the CAPM holds. To achieve an efficient portfolio, would you ever mix the market portfolio with a single stock?</t>
  </si>
  <si>
    <t xml:space="preserve">Stock </t>
  </si>
  <si>
    <t xml:space="preserve">Market </t>
  </si>
  <si>
    <t>Rf</t>
  </si>
  <si>
    <t xml:space="preserve">The CAPM says the Market has the highest sharpe ratio, and can't be improved by mixing the market with any stock </t>
  </si>
  <si>
    <t>Does CAPM hold here?</t>
  </si>
  <si>
    <t>St. Dev</t>
  </si>
  <si>
    <t>Sharpe</t>
  </si>
  <si>
    <t xml:space="preserve">Market has higher Sharpe than Stock A -- good for the CAPM </t>
  </si>
  <si>
    <t xml:space="preserve">But the CAPM still fails if we can improve the sharpe ratio by mixing the stock with the market </t>
  </si>
  <si>
    <t xml:space="preserve">Let's construct a portfolio: </t>
  </si>
  <si>
    <t>Stock</t>
  </si>
  <si>
    <t>Portfolio Return:</t>
  </si>
  <si>
    <t>Portfolio St Dev:</t>
  </si>
  <si>
    <t>Portfolio Sharpe:</t>
  </si>
  <si>
    <t>E[R_i] - R_f = Beta_i * (R_m - R_f)</t>
  </si>
  <si>
    <t>E[R_i] = R_f + Beta_i * (R_m - R_f)</t>
  </si>
  <si>
    <t xml:space="preserve">What is Beta_i? </t>
  </si>
  <si>
    <t>Beta = Covariance(R_i, R_m) / Variance(R_m)</t>
  </si>
  <si>
    <t xml:space="preserve">What assets or portfolios does the CAPM claim to apply to? </t>
  </si>
  <si>
    <t xml:space="preserve">All of them! All assets or combinations of assets! Any portfolio or single asset can be "i" in the CAPM </t>
  </si>
  <si>
    <t xml:space="preserve">What is i? </t>
  </si>
  <si>
    <t>Anything! Bitcoin, Houses, Greek bonds, Commercial debt obligations</t>
  </si>
  <si>
    <r>
      <t xml:space="preserve">Beta is the risk of a stock </t>
    </r>
    <r>
      <rPr>
        <b/>
        <sz val="11"/>
        <color theme="1"/>
        <rFont val="Calibri"/>
        <family val="2"/>
        <scheme val="minor"/>
      </rPr>
      <t xml:space="preserve">that cannot be diversified away </t>
    </r>
  </si>
  <si>
    <t xml:space="preserve">Market Portfolio = Sharpe-Maximizing portfolio </t>
  </si>
  <si>
    <r>
      <t xml:space="preserve">No. The CAPM states that the Market portfolio </t>
    </r>
    <r>
      <rPr>
        <b/>
        <sz val="11"/>
        <color theme="1"/>
        <rFont val="Calibri"/>
        <family val="2"/>
        <scheme val="minor"/>
      </rPr>
      <t>already</t>
    </r>
    <r>
      <rPr>
        <sz val="11"/>
        <color theme="1"/>
        <rFont val="Calibri"/>
        <family val="2"/>
        <scheme val="minor"/>
      </rPr>
      <t xml:space="preserve"> has the highest sharpe ratio achievable by ANY combination of stocks. </t>
    </r>
  </si>
  <si>
    <t xml:space="preserve">Find a portfolio with a higher sharpe ratio than the market </t>
  </si>
  <si>
    <t>What does the CAPM imply about expected returns?</t>
  </si>
  <si>
    <t xml:space="preserve">The CAPM does NOT hold if the Correlation was 0.2, because the resulting Sharpe is 0.44 &gt; 0.4 </t>
  </si>
  <si>
    <t xml:space="preserve">What does the CAPM say will happen here? </t>
  </si>
  <si>
    <t xml:space="preserve">It's price will go up. </t>
  </si>
  <si>
    <t>It's return will go down (because return is future price divided by current price.</t>
  </si>
  <si>
    <t xml:space="preserve"> It's correlation with the market will increase (because the issuer will issue more stock, and it will take up more of the market)</t>
  </si>
  <si>
    <t>Say its return goes DOWN to 4.5%, and its correlation goes up to 0.7</t>
  </si>
  <si>
    <t xml:space="preserve">People will BUY Stock A. </t>
  </si>
  <si>
    <t xml:space="preserve">Now what is the sharpe ratio of the portfolio? </t>
  </si>
  <si>
    <t>Now, it's gone down to 0.39 -- less than the sharpe ratio of the market. The CAPM now (might) hold (until someone finds another such portfolio that beats the market, and the adjustment begins again )</t>
  </si>
  <si>
    <t>Market Capitalization = Share Price * Shares Outstanding</t>
  </si>
  <si>
    <t>What unrealistic assumptions does the CAPM make?</t>
  </si>
  <si>
    <t xml:space="preserve">All investors trade all assets instantly in liquid, frictionless markets </t>
  </si>
  <si>
    <t xml:space="preserve">All investors agree on probabilities of all events </t>
  </si>
  <si>
    <t xml:space="preserve">All investors care only about expected return and standard deviation of their portfolios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</si>
</sst>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9" fontId="0" fillId="0" borderId="0" xfId="0" applyNumberFormat="1"/>
    <xf numFmtId="0" fontId="2" fillId="0" borderId="0" xfId="0" applyFont="1"/>
    <xf numFmtId="9" fontId="0" fillId="0" borderId="0" xfId="1" applyFont="1"/>
    <xf numFmtId="2" fontId="0" fillId="0" borderId="0" xfId="0" applyNumberFormat="1"/>
    <xf numFmtId="0" fontId="0" fillId="0" borderId="0" xfId="0" applyFont="1"/>
    <xf numFmtId="44" fontId="0" fillId="0" borderId="0" xfId="2" applyFont="1"/>
    <xf numFmtId="44" fontId="0" fillId="0" borderId="0" xfId="0" applyNumberFormat="1"/>
    <xf numFmtId="0" fontId="0" fillId="0" borderId="1" xfId="0" applyBorder="1"/>
    <xf numFmtId="44" fontId="0" fillId="0" borderId="1" xfId="2" applyFont="1" applyBorder="1"/>
    <xf numFmtId="164" fontId="0" fillId="0" borderId="0" xfId="0" applyNumberFormat="1"/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76185-29E7-424D-B604-5B5B2F60A8E3}">
  <dimension ref="A1:E45"/>
  <sheetViews>
    <sheetView topLeftCell="A28" zoomScale="220" workbookViewId="0">
      <selection activeCell="C45" sqref="C45"/>
    </sheetView>
  </sheetViews>
  <sheetFormatPr baseColWidth="10" defaultRowHeight="15" x14ac:dyDescent="0.2"/>
  <cols>
    <col min="1" max="1" width="17.1640625" customWidth="1"/>
  </cols>
  <sheetData>
    <row r="1" spans="1:5" x14ac:dyDescent="0.2">
      <c r="A1" s="2" t="s">
        <v>19</v>
      </c>
    </row>
    <row r="3" spans="1:5" x14ac:dyDescent="0.2">
      <c r="A3" t="s">
        <v>20</v>
      </c>
    </row>
    <row r="5" spans="1:5" x14ac:dyDescent="0.2">
      <c r="A5" t="s">
        <v>25</v>
      </c>
      <c r="B5">
        <v>0</v>
      </c>
      <c r="C5">
        <v>1</v>
      </c>
      <c r="D5">
        <v>2</v>
      </c>
      <c r="E5">
        <v>3</v>
      </c>
    </row>
    <row r="6" spans="1:5" x14ac:dyDescent="0.2">
      <c r="A6" t="s">
        <v>32</v>
      </c>
      <c r="B6" s="6">
        <v>10</v>
      </c>
      <c r="C6" s="6">
        <v>12</v>
      </c>
      <c r="D6" s="6">
        <v>14</v>
      </c>
      <c r="E6" s="6">
        <v>16</v>
      </c>
    </row>
    <row r="8" spans="1:5" x14ac:dyDescent="0.2">
      <c r="A8" t="s">
        <v>21</v>
      </c>
    </row>
    <row r="10" spans="1:5" x14ac:dyDescent="0.2">
      <c r="A10" t="s">
        <v>22</v>
      </c>
    </row>
    <row r="11" spans="1:5" x14ac:dyDescent="0.2">
      <c r="A11" t="s">
        <v>42</v>
      </c>
    </row>
    <row r="13" spans="1:5" x14ac:dyDescent="0.2">
      <c r="A13" t="s">
        <v>23</v>
      </c>
      <c r="B13" s="1">
        <v>0.05</v>
      </c>
    </row>
    <row r="14" spans="1:5" x14ac:dyDescent="0.2">
      <c r="A14" t="s">
        <v>24</v>
      </c>
      <c r="B14" s="1">
        <v>0.1</v>
      </c>
    </row>
    <row r="16" spans="1:5" x14ac:dyDescent="0.2">
      <c r="A16" t="s">
        <v>25</v>
      </c>
      <c r="B16">
        <v>0</v>
      </c>
      <c r="C16">
        <v>1</v>
      </c>
      <c r="D16">
        <v>2</v>
      </c>
      <c r="E16">
        <v>3</v>
      </c>
    </row>
    <row r="17" spans="1:5" x14ac:dyDescent="0.2">
      <c r="A17" t="s">
        <v>28</v>
      </c>
      <c r="B17" s="6">
        <v>10</v>
      </c>
      <c r="C17" s="6">
        <v>12</v>
      </c>
      <c r="D17" s="6">
        <v>14</v>
      </c>
      <c r="E17" s="6">
        <v>16</v>
      </c>
    </row>
    <row r="18" spans="1:5" x14ac:dyDescent="0.2">
      <c r="A18" t="s">
        <v>26</v>
      </c>
      <c r="B18">
        <v>1</v>
      </c>
      <c r="C18" s="4">
        <f>B18/(1+$B$14)</f>
        <v>0.90909090909090906</v>
      </c>
      <c r="D18" s="4">
        <f t="shared" ref="D18:E18" si="0">C18/(1+$B$14)</f>
        <v>0.82644628099173545</v>
      </c>
      <c r="E18" s="4">
        <f t="shared" si="0"/>
        <v>0.75131480090157765</v>
      </c>
    </row>
    <row r="19" spans="1:5" x14ac:dyDescent="0.2">
      <c r="A19" t="s">
        <v>27</v>
      </c>
      <c r="B19" s="6">
        <f>B18*B17</f>
        <v>10</v>
      </c>
      <c r="C19" s="6">
        <f t="shared" ref="C19:E19" si="1">C18*C17</f>
        <v>10.909090909090908</v>
      </c>
      <c r="D19" s="6">
        <f t="shared" si="1"/>
        <v>11.570247933884296</v>
      </c>
      <c r="E19" s="6">
        <f t="shared" si="1"/>
        <v>12.021036814425242</v>
      </c>
    </row>
    <row r="20" spans="1:5" x14ac:dyDescent="0.2">
      <c r="A20" t="s">
        <v>29</v>
      </c>
      <c r="E20" s="6">
        <f>SUM(B19:E19)</f>
        <v>44.500375657400447</v>
      </c>
    </row>
    <row r="22" spans="1:5" x14ac:dyDescent="0.2">
      <c r="A22" t="s">
        <v>30</v>
      </c>
    </row>
    <row r="23" spans="1:5" x14ac:dyDescent="0.2">
      <c r="A23" t="s">
        <v>44</v>
      </c>
    </row>
    <row r="25" spans="1:5" x14ac:dyDescent="0.2">
      <c r="A25" t="s">
        <v>43</v>
      </c>
      <c r="B25" s="6">
        <f>1/((1+B14)^E16)*E17*(1+B13)/(B14-B13)</f>
        <v>252.44177310293006</v>
      </c>
    </row>
    <row r="27" spans="1:5" x14ac:dyDescent="0.2">
      <c r="A27" t="s">
        <v>31</v>
      </c>
      <c r="B27" s="6">
        <f>B25+E20</f>
        <v>296.9421487603305</v>
      </c>
    </row>
    <row r="29" spans="1:5" x14ac:dyDescent="0.2">
      <c r="A29" s="2" t="s">
        <v>45</v>
      </c>
    </row>
    <row r="30" spans="1:5" ht="16" customHeight="1" x14ac:dyDescent="0.2"/>
    <row r="31" spans="1:5" ht="16" customHeight="1" x14ac:dyDescent="0.2">
      <c r="A31" t="s">
        <v>35</v>
      </c>
    </row>
    <row r="32" spans="1:5" ht="16" customHeight="1" x14ac:dyDescent="0.2"/>
    <row r="33" spans="1:2" x14ac:dyDescent="0.2">
      <c r="A33" t="s">
        <v>33</v>
      </c>
    </row>
    <row r="35" spans="1:2" x14ac:dyDescent="0.2">
      <c r="A35" t="s">
        <v>34</v>
      </c>
    </row>
    <row r="37" spans="1:2" x14ac:dyDescent="0.2">
      <c r="A37" t="s">
        <v>85</v>
      </c>
    </row>
    <row r="39" spans="1:2" x14ac:dyDescent="0.2">
      <c r="A39" t="s">
        <v>36</v>
      </c>
      <c r="B39" s="7">
        <f>B27</f>
        <v>296.9421487603305</v>
      </c>
    </row>
    <row r="40" spans="1:2" x14ac:dyDescent="0.2">
      <c r="A40" t="s">
        <v>37</v>
      </c>
      <c r="B40" s="6">
        <v>420</v>
      </c>
    </row>
    <row r="41" spans="1:2" x14ac:dyDescent="0.2">
      <c r="A41" s="8" t="s">
        <v>38</v>
      </c>
      <c r="B41" s="9">
        <v>69</v>
      </c>
    </row>
    <row r="42" spans="1:2" x14ac:dyDescent="0.2">
      <c r="A42" t="s">
        <v>39</v>
      </c>
      <c r="B42" s="6">
        <f>B39+B40-B41</f>
        <v>647.9421487603305</v>
      </c>
    </row>
    <row r="44" spans="1:2" x14ac:dyDescent="0.2">
      <c r="A44" t="s">
        <v>40</v>
      </c>
      <c r="B44">
        <v>75</v>
      </c>
    </row>
    <row r="45" spans="1:2" x14ac:dyDescent="0.2">
      <c r="A45" t="s">
        <v>41</v>
      </c>
      <c r="B45" s="7">
        <f>B42/B44</f>
        <v>8.6392286501377402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6191-F678-444D-AED9-A9F8AE885FB4}">
  <dimension ref="A1:D37"/>
  <sheetViews>
    <sheetView topLeftCell="A23" zoomScale="319" workbookViewId="0">
      <selection activeCell="B24" sqref="B24"/>
    </sheetView>
  </sheetViews>
  <sheetFormatPr baseColWidth="10" defaultRowHeight="15" x14ac:dyDescent="0.2"/>
  <cols>
    <col min="1" max="1" width="14.6640625" customWidth="1"/>
    <col min="2" max="2" width="20.1640625" bestFit="1" customWidth="1"/>
  </cols>
  <sheetData>
    <row r="1" spans="1:4" x14ac:dyDescent="0.2">
      <c r="A1" t="s">
        <v>49</v>
      </c>
      <c r="B1" t="s">
        <v>1</v>
      </c>
      <c r="C1" t="s">
        <v>54</v>
      </c>
      <c r="D1" t="s">
        <v>3</v>
      </c>
    </row>
    <row r="2" spans="1:4" x14ac:dyDescent="0.2">
      <c r="A2" t="s">
        <v>5</v>
      </c>
      <c r="B2" s="10">
        <v>0.05</v>
      </c>
      <c r="C2" s="1">
        <v>0.1</v>
      </c>
      <c r="D2">
        <v>0.2</v>
      </c>
    </row>
    <row r="3" spans="1:4" x14ac:dyDescent="0.2">
      <c r="A3" t="s">
        <v>50</v>
      </c>
      <c r="B3" s="1">
        <v>0.04</v>
      </c>
      <c r="C3" s="1">
        <v>0.05</v>
      </c>
    </row>
    <row r="4" spans="1:4" x14ac:dyDescent="0.2">
      <c r="A4" t="s">
        <v>51</v>
      </c>
      <c r="B4" s="1">
        <v>0.02</v>
      </c>
      <c r="C4" s="1">
        <v>0</v>
      </c>
    </row>
    <row r="6" spans="1:4" x14ac:dyDescent="0.2">
      <c r="A6" t="s">
        <v>52</v>
      </c>
    </row>
    <row r="7" spans="1:4" x14ac:dyDescent="0.2">
      <c r="A7" t="s">
        <v>53</v>
      </c>
    </row>
    <row r="9" spans="1:4" x14ac:dyDescent="0.2">
      <c r="A9" t="s">
        <v>49</v>
      </c>
      <c r="B9" t="s">
        <v>55</v>
      </c>
    </row>
    <row r="10" spans="1:4" x14ac:dyDescent="0.2">
      <c r="A10" t="s">
        <v>5</v>
      </c>
      <c r="B10" s="4">
        <f>(B2-B4)/C2</f>
        <v>0.3</v>
      </c>
    </row>
    <row r="11" spans="1:4" x14ac:dyDescent="0.2">
      <c r="A11" t="s">
        <v>50</v>
      </c>
      <c r="B11" s="4">
        <f>(B3-B4)/C3</f>
        <v>0.39999999999999997</v>
      </c>
    </row>
    <row r="12" spans="1:4" x14ac:dyDescent="0.2">
      <c r="B12" s="4"/>
    </row>
    <row r="13" spans="1:4" x14ac:dyDescent="0.2">
      <c r="A13" t="s">
        <v>56</v>
      </c>
    </row>
    <row r="15" spans="1:4" x14ac:dyDescent="0.2">
      <c r="A15" t="s">
        <v>57</v>
      </c>
    </row>
    <row r="17" spans="1:2" x14ac:dyDescent="0.2">
      <c r="A17" t="s">
        <v>58</v>
      </c>
    </row>
    <row r="18" spans="1:2" x14ac:dyDescent="0.2">
      <c r="A18" t="s">
        <v>59</v>
      </c>
      <c r="B18" t="s">
        <v>4</v>
      </c>
    </row>
    <row r="19" spans="1:2" x14ac:dyDescent="0.2">
      <c r="A19" t="s">
        <v>5</v>
      </c>
      <c r="B19" s="1">
        <v>0.1</v>
      </c>
    </row>
    <row r="20" spans="1:2" x14ac:dyDescent="0.2">
      <c r="A20" t="s">
        <v>18</v>
      </c>
      <c r="B20" s="1">
        <v>0.9</v>
      </c>
    </row>
    <row r="22" spans="1:2" x14ac:dyDescent="0.2">
      <c r="A22" t="s">
        <v>60</v>
      </c>
      <c r="B22" s="10">
        <f>B19*B2+B20*B3</f>
        <v>4.1000000000000009E-2</v>
      </c>
    </row>
    <row r="23" spans="1:2" x14ac:dyDescent="0.2">
      <c r="A23" t="s">
        <v>61</v>
      </c>
      <c r="B23" s="3">
        <f>SQRT(B19^2*C2^2+B20^2*C3^2+2*B19*B20*C2*C3*D2)</f>
        <v>4.8010415536631219E-2</v>
      </c>
    </row>
    <row r="24" spans="1:2" x14ac:dyDescent="0.2">
      <c r="A24" t="s">
        <v>62</v>
      </c>
      <c r="B24" s="4">
        <f>(B22-B4)/B23</f>
        <v>0.43740508731854916</v>
      </c>
    </row>
    <row r="26" spans="1:2" x14ac:dyDescent="0.2">
      <c r="A26" t="s">
        <v>76</v>
      </c>
    </row>
    <row r="28" spans="1:2" x14ac:dyDescent="0.2">
      <c r="A28" t="s">
        <v>77</v>
      </c>
    </row>
    <row r="30" spans="1:2" x14ac:dyDescent="0.2">
      <c r="A30" t="s">
        <v>82</v>
      </c>
    </row>
    <row r="31" spans="1:2" x14ac:dyDescent="0.2">
      <c r="A31" t="s">
        <v>78</v>
      </c>
    </row>
    <row r="32" spans="1:2" x14ac:dyDescent="0.2">
      <c r="A32" t="s">
        <v>79</v>
      </c>
    </row>
    <row r="33" spans="1:1" x14ac:dyDescent="0.2">
      <c r="A33" t="s">
        <v>80</v>
      </c>
    </row>
    <row r="35" spans="1:1" x14ac:dyDescent="0.2">
      <c r="A35" t="s">
        <v>81</v>
      </c>
    </row>
    <row r="36" spans="1:1" x14ac:dyDescent="0.2">
      <c r="A36" t="s">
        <v>83</v>
      </c>
    </row>
    <row r="37" spans="1:1" x14ac:dyDescent="0.2">
      <c r="A37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zoomScale="244" workbookViewId="0">
      <selection activeCell="C11" sqref="C11"/>
    </sheetView>
  </sheetViews>
  <sheetFormatPr baseColWidth="10" defaultColWidth="8.83203125" defaultRowHeight="15" x14ac:dyDescent="0.2"/>
  <cols>
    <col min="1" max="1" width="15.5" customWidth="1"/>
    <col min="2" max="2" width="9.5" customWidth="1"/>
    <col min="3" max="3" width="16.5" bestFit="1" customWidth="1"/>
    <col min="4" max="4" width="10.1640625" bestFit="1" customWidth="1"/>
    <col min="6" max="6" width="12.66406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s="1">
        <v>0.1</v>
      </c>
      <c r="C2" s="1">
        <v>0.15</v>
      </c>
      <c r="D2">
        <v>0.3</v>
      </c>
      <c r="E2">
        <v>0.27999989079429921</v>
      </c>
    </row>
    <row r="3" spans="1:5" x14ac:dyDescent="0.2">
      <c r="A3" t="s">
        <v>6</v>
      </c>
      <c r="B3" s="1">
        <v>0.12</v>
      </c>
      <c r="C3" s="1">
        <v>0.2</v>
      </c>
      <c r="E3">
        <f>1-E2</f>
        <v>0.72000010920570079</v>
      </c>
    </row>
    <row r="4" spans="1:5" x14ac:dyDescent="0.2">
      <c r="A4" t="s">
        <v>7</v>
      </c>
      <c r="B4" s="1">
        <v>0.02</v>
      </c>
    </row>
    <row r="5" spans="1:5" x14ac:dyDescent="0.2">
      <c r="A5" s="2"/>
    </row>
    <row r="6" spans="1:5" x14ac:dyDescent="0.2">
      <c r="A6" s="2" t="s">
        <v>8</v>
      </c>
    </row>
    <row r="7" spans="1:5" x14ac:dyDescent="0.2">
      <c r="A7" t="s">
        <v>9</v>
      </c>
    </row>
    <row r="8" spans="1:5" x14ac:dyDescent="0.2">
      <c r="A8" t="s">
        <v>11</v>
      </c>
      <c r="B8" s="3">
        <f>E2*B2+E3*B3</f>
        <v>0.11440000218411402</v>
      </c>
    </row>
    <row r="9" spans="1:5" x14ac:dyDescent="0.2">
      <c r="A9" t="s">
        <v>12</v>
      </c>
      <c r="B9" s="3">
        <f>SQRT(E2^2*C2^2+E3^2*C3^2+2*C2*C3*D2*E2*E3)</f>
        <v>0.16164406592680078</v>
      </c>
    </row>
    <row r="10" spans="1:5" x14ac:dyDescent="0.2">
      <c r="A10" t="s">
        <v>10</v>
      </c>
      <c r="B10" s="4">
        <f>(B8-B4)/B9</f>
        <v>0.58399918142904361</v>
      </c>
    </row>
    <row r="11" spans="1:5" x14ac:dyDescent="0.2">
      <c r="A11" t="s">
        <v>13</v>
      </c>
    </row>
    <row r="13" spans="1:5" x14ac:dyDescent="0.2">
      <c r="A13" s="2" t="s">
        <v>14</v>
      </c>
    </row>
    <row r="14" spans="1:5" x14ac:dyDescent="0.2">
      <c r="A14" s="5" t="s">
        <v>15</v>
      </c>
    </row>
    <row r="15" spans="1:5" x14ac:dyDescent="0.2">
      <c r="A15" s="5" t="s">
        <v>13</v>
      </c>
    </row>
    <row r="17" spans="1:1" x14ac:dyDescent="0.2">
      <c r="A17" s="2" t="s">
        <v>16</v>
      </c>
    </row>
    <row r="18" spans="1:1" x14ac:dyDescent="0.2">
      <c r="A18" t="s">
        <v>17</v>
      </c>
    </row>
    <row r="19" spans="1:1" x14ac:dyDescent="0.2">
      <c r="A19" t="s">
        <v>13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7CC59-CE21-4B9C-9560-997317FA2D89}">
  <dimension ref="A1:A27"/>
  <sheetViews>
    <sheetView tabSelected="1" topLeftCell="A7" zoomScale="175" workbookViewId="0">
      <selection activeCell="A29" sqref="A29"/>
    </sheetView>
  </sheetViews>
  <sheetFormatPr baseColWidth="10" defaultColWidth="8.83203125" defaultRowHeight="15" x14ac:dyDescent="0.2"/>
  <cols>
    <col min="1" max="1" width="20.5" bestFit="1" customWidth="1"/>
  </cols>
  <sheetData>
    <row r="1" spans="1:1" x14ac:dyDescent="0.2">
      <c r="A1" s="2" t="s">
        <v>47</v>
      </c>
    </row>
    <row r="2" spans="1:1" x14ac:dyDescent="0.2">
      <c r="A2" s="5" t="s">
        <v>72</v>
      </c>
    </row>
    <row r="3" spans="1:1" x14ac:dyDescent="0.2">
      <c r="A3" s="2"/>
    </row>
    <row r="4" spans="1:1" x14ac:dyDescent="0.2">
      <c r="A4" s="2" t="s">
        <v>48</v>
      </c>
    </row>
    <row r="5" spans="1:1" x14ac:dyDescent="0.2">
      <c r="A5" s="5" t="s">
        <v>73</v>
      </c>
    </row>
    <row r="7" spans="1:1" x14ac:dyDescent="0.2">
      <c r="A7" s="2" t="s">
        <v>46</v>
      </c>
    </row>
    <row r="8" spans="1:1" x14ac:dyDescent="0.2">
      <c r="A8" s="5" t="s">
        <v>74</v>
      </c>
    </row>
    <row r="9" spans="1:1" x14ac:dyDescent="0.2">
      <c r="A9" s="2"/>
    </row>
    <row r="10" spans="1:1" x14ac:dyDescent="0.2">
      <c r="A10" s="2" t="s">
        <v>75</v>
      </c>
    </row>
    <row r="11" spans="1:1" x14ac:dyDescent="0.2">
      <c r="A11" t="s">
        <v>64</v>
      </c>
    </row>
    <row r="12" spans="1:1" x14ac:dyDescent="0.2">
      <c r="A12" t="s">
        <v>63</v>
      </c>
    </row>
    <row r="14" spans="1:1" x14ac:dyDescent="0.2">
      <c r="A14" s="2" t="s">
        <v>65</v>
      </c>
    </row>
    <row r="15" spans="1:1" x14ac:dyDescent="0.2">
      <c r="A15" t="s">
        <v>66</v>
      </c>
    </row>
    <row r="16" spans="1:1" x14ac:dyDescent="0.2">
      <c r="A16" t="s">
        <v>71</v>
      </c>
    </row>
    <row r="18" spans="1:1" x14ac:dyDescent="0.2">
      <c r="A18" s="2" t="s">
        <v>67</v>
      </c>
    </row>
    <row r="19" spans="1:1" x14ac:dyDescent="0.2">
      <c r="A19" t="s">
        <v>68</v>
      </c>
    </row>
    <row r="21" spans="1:1" x14ac:dyDescent="0.2">
      <c r="A21" s="2" t="s">
        <v>69</v>
      </c>
    </row>
    <row r="22" spans="1:1" x14ac:dyDescent="0.2">
      <c r="A22" t="s">
        <v>70</v>
      </c>
    </row>
    <row r="24" spans="1:1" x14ac:dyDescent="0.2">
      <c r="A24" s="2" t="s">
        <v>86</v>
      </c>
    </row>
    <row r="25" spans="1:1" x14ac:dyDescent="0.2">
      <c r="A25" t="s">
        <v>87</v>
      </c>
    </row>
    <row r="26" spans="1:1" x14ac:dyDescent="0.2">
      <c r="A26" t="s">
        <v>88</v>
      </c>
    </row>
    <row r="27" spans="1:1" x14ac:dyDescent="0.2">
      <c r="A2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Valuation Review</vt:lpstr>
      <vt:lpstr>Dynamic CAPM Example</vt:lpstr>
      <vt:lpstr>Two Stock Portfolios</vt:lpstr>
      <vt:lpstr>CAPM Quiz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Hall</dc:creator>
  <cp:lastModifiedBy>Microsoft Office User</cp:lastModifiedBy>
  <dcterms:created xsi:type="dcterms:W3CDTF">2015-06-05T18:17:20Z</dcterms:created>
  <dcterms:modified xsi:type="dcterms:W3CDTF">2021-05-20T01:08:43Z</dcterms:modified>
</cp:coreProperties>
</file>