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phhall/Dropbox/Teaching/FIN 229 MSX Finance/Review Sessions/"/>
    </mc:Choice>
  </mc:AlternateContent>
  <xr:revisionPtr revIDLastSave="0" documentId="13_ncr:1_{BC4337BE-05E6-8743-B858-3798C9AA6DC1}" xr6:coauthVersionLast="46" xr6:coauthVersionMax="46" xr10:uidLastSave="{00000000-0000-0000-0000-000000000000}"/>
  <bookViews>
    <workbookView xWindow="0" yWindow="500" windowWidth="33600" windowHeight="19020" activeTab="1" xr2:uid="{25468747-9EDB-45E2-A9C7-33D0A6BD742F}"/>
  </bookViews>
  <sheets>
    <sheet name="Data" sheetId="1" r:id="rId1"/>
    <sheet name="Analysis" sheetId="2" r:id="rId2"/>
  </sheets>
  <definedNames>
    <definedName name="solver_adj" localSheetId="1" hidden="1">Analysis!$B$6</definedName>
    <definedName name="solver_cvg" localSheetId="1" hidden="1">0.0001</definedName>
    <definedName name="solver_drv" localSheetId="1" hidden="1">1</definedName>
    <definedName name="solver_eng" localSheetId="1" hidden="1">1</definedName>
    <definedName name="solver_est" localSheetId="1" hidden="1">1</definedName>
    <definedName name="solver_itr" localSheetId="1" hidden="1">2147483647</definedName>
    <definedName name="solver_lin" localSheetId="1" hidden="1">2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2</definedName>
    <definedName name="solver_nod" localSheetId="1" hidden="1">2147483647</definedName>
    <definedName name="solver_num" localSheetId="1" hidden="1">0</definedName>
    <definedName name="solver_nwt" localSheetId="1" hidden="1">1</definedName>
    <definedName name="solver_opt" localSheetId="1" hidden="1">Analysis!$B$18</definedName>
    <definedName name="solver_pre" localSheetId="1" hidden="1">0.000001</definedName>
    <definedName name="solver_rbv" localSheetId="1" hidden="1">1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2</definedName>
    <definedName name="solver_val" localSheetId="1" hidden="1">0</definedName>
    <definedName name="solver_ver" localSheetId="1" hidden="1">2</definedName>
    <definedName name="X">Analysis!$B$6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2" l="1"/>
  <c r="C9" i="2" s="1"/>
  <c r="C7" i="2"/>
  <c r="E7" i="2"/>
  <c r="F7" i="2"/>
  <c r="G7" i="2"/>
  <c r="D7" i="2"/>
  <c r="B7" i="2"/>
  <c r="B13" i="2"/>
  <c r="D13" i="2" s="1"/>
  <c r="E13" i="2" s="1"/>
  <c r="F13" i="2" s="1"/>
  <c r="G13" i="2" s="1"/>
  <c r="B11" i="2"/>
  <c r="C11" i="2" s="1"/>
  <c r="C13" i="2" l="1"/>
  <c r="D9" i="2"/>
  <c r="D11" i="2"/>
  <c r="B14" i="2"/>
  <c r="B12" i="2"/>
  <c r="B10" i="2"/>
  <c r="D14" i="2" l="1"/>
  <c r="E14" i="2" s="1"/>
  <c r="F14" i="2" s="1"/>
  <c r="G14" i="2" s="1"/>
  <c r="C14" i="2"/>
  <c r="D12" i="2"/>
  <c r="E12" i="2" s="1"/>
  <c r="F12" i="2" s="1"/>
  <c r="G12" i="2" s="1"/>
  <c r="C12" i="2"/>
  <c r="C18" i="2" s="1"/>
  <c r="D10" i="2"/>
  <c r="E10" i="2" s="1"/>
  <c r="F10" i="2" s="1"/>
  <c r="G10" i="2" s="1"/>
  <c r="C10" i="2"/>
  <c r="C17" i="2" s="1"/>
  <c r="D18" i="2"/>
  <c r="E11" i="2"/>
  <c r="E9" i="2"/>
  <c r="B18" i="2"/>
  <c r="B17" i="2"/>
  <c r="C19" i="2" l="1"/>
  <c r="D17" i="2"/>
  <c r="D19" i="2" s="1"/>
  <c r="B19" i="2"/>
  <c r="F9" i="2"/>
  <c r="E17" i="2"/>
  <c r="E18" i="2"/>
  <c r="F11" i="2"/>
  <c r="E19" i="2" l="1"/>
  <c r="G11" i="2"/>
  <c r="G18" i="2" s="1"/>
  <c r="F18" i="2"/>
  <c r="G9" i="2"/>
  <c r="G17" i="2" s="1"/>
  <c r="F17" i="2"/>
  <c r="F19" i="2" s="1"/>
  <c r="G19" i="2" l="1"/>
</calcChain>
</file>

<file path=xl/sharedStrings.xml><?xml version="1.0" encoding="utf-8"?>
<sst xmlns="http://schemas.openxmlformats.org/spreadsheetml/2006/main" count="33" uniqueCount="33">
  <si>
    <t>Date</t>
  </si>
  <si>
    <t>AAPL Return</t>
  </si>
  <si>
    <t>SP Return</t>
  </si>
  <si>
    <t>GOOG Return</t>
  </si>
  <si>
    <r>
      <t xml:space="preserve">Consider a portfolio of </t>
    </r>
    <r>
      <rPr>
        <b/>
        <sz val="11"/>
        <color theme="1"/>
        <rFont val="Calibri"/>
        <family val="2"/>
        <scheme val="minor"/>
      </rPr>
      <t xml:space="preserve">X% </t>
    </r>
    <r>
      <rPr>
        <sz val="11"/>
        <color theme="1"/>
        <rFont val="Calibri"/>
        <family val="2"/>
        <scheme val="minor"/>
      </rPr>
      <t xml:space="preserve">Apple and (100-X)% S&amp;P 500. </t>
    </r>
  </si>
  <si>
    <t>Risk-Free Rate</t>
  </si>
  <si>
    <r>
      <t xml:space="preserve">What is the Sharpe Ratio as a function of </t>
    </r>
    <r>
      <rPr>
        <b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>?</t>
    </r>
  </si>
  <si>
    <t>Expected Return of Apple:</t>
  </si>
  <si>
    <t>Expected Return of S&amp;P:</t>
  </si>
  <si>
    <t>St Dev of Apple:</t>
  </si>
  <si>
    <t>St Dev of S&amp;P:</t>
  </si>
  <si>
    <t>Correlation of Apple, S&amp;P:</t>
  </si>
  <si>
    <t>Risk-Free Rate:</t>
  </si>
  <si>
    <t xml:space="preserve">Now use the formulae from class: </t>
  </si>
  <si>
    <t>Expected Return of Portfolio:</t>
  </si>
  <si>
    <t>Sharpe Ratio of Portfolio:</t>
  </si>
  <si>
    <t>St Dev of Portfolio:</t>
  </si>
  <si>
    <t xml:space="preserve">&lt;This formula is complicated but fundamental. It can be found in any Statistics textbook. </t>
  </si>
  <si>
    <t xml:space="preserve">Reference: Section 11 of Textbook </t>
  </si>
  <si>
    <r>
      <t xml:space="preserve">What value of X </t>
    </r>
    <r>
      <rPr>
        <b/>
        <sz val="11"/>
        <color theme="1"/>
        <rFont val="Calibri"/>
        <family val="2"/>
        <scheme val="minor"/>
      </rPr>
      <t xml:space="preserve"> minimizes variance</t>
    </r>
    <r>
      <rPr>
        <sz val="11"/>
        <color theme="1"/>
        <rFont val="Calibri"/>
        <family val="2"/>
        <scheme val="minor"/>
      </rPr>
      <t>? (The "Global Mininmum Variance Portfolio")</t>
    </r>
  </si>
  <si>
    <r>
      <t xml:space="preserve">What is the </t>
    </r>
    <r>
      <rPr>
        <b/>
        <sz val="11"/>
        <color theme="1"/>
        <rFont val="Calibri"/>
        <family val="2"/>
        <scheme val="minor"/>
      </rPr>
      <t xml:space="preserve">CAPM Formula? </t>
    </r>
    <r>
      <rPr>
        <sz val="11"/>
        <color theme="1"/>
        <rFont val="Calibri"/>
        <family val="2"/>
        <scheme val="minor"/>
      </rPr>
      <t>(This formula relates the expected return of an asset to the expected return of the market portfolio)</t>
    </r>
  </si>
  <si>
    <t>E[R]-Rf = Beta*(E[Rm]-Rf)</t>
  </si>
  <si>
    <t xml:space="preserve">Hint: The formula also incudes the risk-free rate and the asset's "Beta", which is a measure of its comovement with the market </t>
  </si>
  <si>
    <t>&gt; Use Solver. Set X to maximize cell B18</t>
  </si>
  <si>
    <t xml:space="preserve">&gt; Do we want to restrict to non-negative values? NO. We want to allow shorting. </t>
  </si>
  <si>
    <t>X (Allocation to Apple)</t>
  </si>
  <si>
    <t>(1-X) (Allocation to S&amp;P 500)</t>
  </si>
  <si>
    <r>
      <t xml:space="preserve">What value of X </t>
    </r>
    <r>
      <rPr>
        <b/>
        <sz val="11"/>
        <color theme="1"/>
        <rFont val="Calibri"/>
        <family val="2"/>
        <scheme val="minor"/>
      </rPr>
      <t>maximizes the Sharpe Ratio</t>
    </r>
    <r>
      <rPr>
        <sz val="11"/>
        <color theme="1"/>
        <rFont val="Calibri"/>
        <family val="2"/>
        <scheme val="minor"/>
      </rPr>
      <t xml:space="preserve">? (The "Efficient Portfolio" or "Tangency Portfolio") </t>
    </r>
  </si>
  <si>
    <r>
      <rPr>
        <b/>
        <sz val="11"/>
        <color theme="1"/>
        <rFont val="Calibri"/>
        <family val="2"/>
        <scheme val="minor"/>
      </rPr>
      <t xml:space="preserve">Concept Check: </t>
    </r>
    <r>
      <rPr>
        <sz val="11"/>
        <color theme="1"/>
        <rFont val="Calibri"/>
        <family val="2"/>
        <scheme val="minor"/>
      </rPr>
      <t>Does the Sharpe Ratio change if your tolerance for risk changes?</t>
    </r>
  </si>
  <si>
    <t xml:space="preserve">A: No. The Sharpe Ratio measures how steep is the trade-off between risk and return. If you take more or less risk, you get more or less return, and the amount of return per risk is the Sharpe Ratio. </t>
  </si>
  <si>
    <r>
      <t>In reality, some stocks do better than the CAPM suggest. We call "doing better than the CAPM" "</t>
    </r>
    <r>
      <rPr>
        <b/>
        <sz val="11"/>
        <color theme="1"/>
        <rFont val="Calibri"/>
        <family val="2"/>
        <scheme val="minor"/>
      </rPr>
      <t>alpha</t>
    </r>
    <r>
      <rPr>
        <sz val="11"/>
        <color theme="1"/>
        <rFont val="Calibri"/>
        <family val="2"/>
        <scheme val="minor"/>
      </rPr>
      <t>"</t>
    </r>
  </si>
  <si>
    <t>E[R]-Rf = Alpha + Beta*(E[Rm]-Rf)</t>
  </si>
  <si>
    <t xml:space="preserve">The search for Alpha is the goal of all portfolio managers in finance: the search for excess returns that are achieved without taking on extra risk.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</si>
</sst>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%"/>
    <numFmt numFmtId="165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horizontal="center"/>
    </xf>
    <xf numFmtId="14" fontId="0" fillId="0" borderId="0" xfId="0" applyNumberFormat="1"/>
    <xf numFmtId="44" fontId="0" fillId="0" borderId="0" xfId="1" applyFont="1"/>
    <xf numFmtId="10" fontId="0" fillId="0" borderId="0" xfId="2" applyNumberFormat="1" applyFont="1"/>
    <xf numFmtId="10" fontId="0" fillId="0" borderId="0" xfId="0" applyNumberFormat="1"/>
    <xf numFmtId="0" fontId="2" fillId="0" borderId="1" xfId="0" applyFont="1" applyFill="1" applyBorder="1" applyAlignment="1">
      <alignment horizontal="center"/>
    </xf>
    <xf numFmtId="164" fontId="0" fillId="0" borderId="0" xfId="2" applyNumberFormat="1" applyFont="1"/>
    <xf numFmtId="2" fontId="0" fillId="0" borderId="0" xfId="0" applyNumberFormat="1"/>
    <xf numFmtId="9" fontId="0" fillId="0" borderId="0" xfId="0" applyNumberFormat="1"/>
    <xf numFmtId="0" fontId="2" fillId="0" borderId="0" xfId="0" applyFont="1"/>
    <xf numFmtId="165" fontId="2" fillId="0" borderId="0" xfId="0" applyNumberFormat="1" applyFont="1"/>
    <xf numFmtId="0" fontId="3" fillId="2" borderId="0" xfId="0" applyFont="1" applyFill="1"/>
    <xf numFmtId="0" fontId="0" fillId="0" borderId="0" xfId="0" applyFill="1"/>
    <xf numFmtId="0" fontId="4" fillId="0" borderId="0" xfId="0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6A7E4-978F-4506-93B7-690B9850F1A2}">
  <dimension ref="A1:E66"/>
  <sheetViews>
    <sheetView workbookViewId="0">
      <selection activeCell="B1" sqref="B1"/>
    </sheetView>
  </sheetViews>
  <sheetFormatPr baseColWidth="10" defaultColWidth="8.83203125" defaultRowHeight="15" outlineLevelCol="1" x14ac:dyDescent="0.2"/>
  <cols>
    <col min="1" max="1" width="10.5" bestFit="1" customWidth="1"/>
    <col min="2" max="2" width="11.5" bestFit="1" customWidth="1"/>
    <col min="3" max="3" width="12.1640625" hidden="1" customWidth="1" outlineLevel="1"/>
    <col min="4" max="4" width="9.1640625" bestFit="1" customWidth="1" collapsed="1"/>
    <col min="5" max="5" width="12.83203125" bestFit="1" customWidth="1"/>
  </cols>
  <sheetData>
    <row r="1" spans="1:5" x14ac:dyDescent="0.2">
      <c r="A1" s="1" t="s">
        <v>0</v>
      </c>
      <c r="B1" s="1" t="s">
        <v>1</v>
      </c>
      <c r="C1" s="1" t="s">
        <v>3</v>
      </c>
      <c r="D1" s="1" t="s">
        <v>2</v>
      </c>
      <c r="E1" s="6" t="s">
        <v>5</v>
      </c>
    </row>
    <row r="2" spans="1:5" x14ac:dyDescent="0.2">
      <c r="A2" s="2">
        <v>43669</v>
      </c>
      <c r="B2" s="4">
        <v>5.8146738948069389E-3</v>
      </c>
      <c r="C2" s="4">
        <v>1.2382516909177906E-2</v>
      </c>
      <c r="D2" s="4">
        <v>3.3372818401033576E-4</v>
      </c>
      <c r="E2" s="5">
        <v>1E-4</v>
      </c>
    </row>
    <row r="3" spans="1:5" x14ac:dyDescent="0.2">
      <c r="A3" s="2">
        <v>43670</v>
      </c>
      <c r="B3" s="4">
        <v>1.2970215284123007E-2</v>
      </c>
      <c r="C3" s="4">
        <v>1.0026025531860602E-2</v>
      </c>
      <c r="D3" s="4">
        <v>1.0290240743037301E-2</v>
      </c>
      <c r="E3" s="5">
        <v>1E-4</v>
      </c>
    </row>
    <row r="4" spans="1:5" x14ac:dyDescent="0.2">
      <c r="A4" s="2">
        <v>43671</v>
      </c>
      <c r="B4" s="4">
        <v>1.5341244696706014E-3</v>
      </c>
      <c r="C4" s="4">
        <v>-8.960099949901712E-2</v>
      </c>
      <c r="D4" s="4">
        <v>-2.3335131880900572E-3</v>
      </c>
      <c r="E4" s="5">
        <v>1E-4</v>
      </c>
    </row>
    <row r="5" spans="1:5" x14ac:dyDescent="0.2">
      <c r="A5" s="2">
        <v>43672</v>
      </c>
      <c r="B5" s="4">
        <v>-4.2521368979633366E-3</v>
      </c>
      <c r="C5" s="4">
        <v>1.3875190371421483E-2</v>
      </c>
      <c r="D5" s="4">
        <v>6.6187304233219458E-3</v>
      </c>
      <c r="E5" s="5">
        <v>1E-4</v>
      </c>
    </row>
    <row r="6" spans="1:5" x14ac:dyDescent="0.2">
      <c r="A6" s="2">
        <v>43675</v>
      </c>
      <c r="B6" s="4">
        <v>9.3107290176775957E-3</v>
      </c>
      <c r="C6" s="4">
        <v>1.6647663797839548E-2</v>
      </c>
      <c r="D6" s="4">
        <v>7.5853215459421542E-3</v>
      </c>
      <c r="E6" s="5">
        <v>1E-4</v>
      </c>
    </row>
    <row r="7" spans="1:5" x14ac:dyDescent="0.2">
      <c r="A7" s="2">
        <v>43676</v>
      </c>
      <c r="B7" s="4">
        <v>-1.4996217329954601E-2</v>
      </c>
      <c r="C7" s="4">
        <v>1.1953316093402552E-2</v>
      </c>
      <c r="D7" s="4">
        <v>1.6005324920856819E-2</v>
      </c>
      <c r="E7" s="5">
        <v>1E-4</v>
      </c>
    </row>
    <row r="8" spans="1:5" x14ac:dyDescent="0.2">
      <c r="A8" s="2">
        <v>43677</v>
      </c>
      <c r="B8" s="4">
        <v>2.7117738112671815E-2</v>
      </c>
      <c r="C8" s="4">
        <v>1.1344069889049121E-2</v>
      </c>
      <c r="D8" s="4">
        <v>1.4080507409448436E-2</v>
      </c>
      <c r="E8" s="5">
        <v>1E-4</v>
      </c>
    </row>
    <row r="9" spans="1:5" x14ac:dyDescent="0.2">
      <c r="A9" s="2">
        <v>43678</v>
      </c>
      <c r="B9" s="4">
        <v>2.6615473549348564E-2</v>
      </c>
      <c r="C9" s="4">
        <v>1.7579686702398619E-2</v>
      </c>
      <c r="D9" s="4">
        <v>1.2336167405237904E-2</v>
      </c>
      <c r="E9" s="5">
        <v>1E-4</v>
      </c>
    </row>
    <row r="10" spans="1:5" x14ac:dyDescent="0.2">
      <c r="A10" s="2">
        <v>43679</v>
      </c>
      <c r="B10" s="4">
        <v>6.0239517021609783E-2</v>
      </c>
      <c r="C10" s="4">
        <v>4.1161869925663834E-2</v>
      </c>
      <c r="D10" s="4">
        <v>3.5691753660059493E-2</v>
      </c>
      <c r="E10" s="5">
        <v>1E-4</v>
      </c>
    </row>
    <row r="11" spans="1:5" x14ac:dyDescent="0.2">
      <c r="A11" s="2">
        <v>43682</v>
      </c>
      <c r="B11" s="4">
        <v>-1.357870050761412E-2</v>
      </c>
      <c r="C11" s="4">
        <v>-1.0069024948401343E-2</v>
      </c>
      <c r="D11" s="4">
        <v>-7.8497519729211519E-3</v>
      </c>
      <c r="E11" s="5">
        <v>1E-4</v>
      </c>
    </row>
    <row r="12" spans="1:5" x14ac:dyDescent="0.2">
      <c r="A12" s="2">
        <v>43683</v>
      </c>
      <c r="B12" s="4">
        <v>-5.249161333119705E-3</v>
      </c>
      <c r="C12" s="4">
        <v>1.5587108626028369E-3</v>
      </c>
      <c r="D12" s="4">
        <v>4.2337117402596559E-3</v>
      </c>
      <c r="E12" s="5">
        <v>1E-4</v>
      </c>
    </row>
    <row r="13" spans="1:5" x14ac:dyDescent="0.2">
      <c r="A13" s="2">
        <v>43684</v>
      </c>
      <c r="B13" s="4">
        <v>-1.6579905378062868E-2</v>
      </c>
      <c r="C13" s="4">
        <v>-2.0572757094069364E-2</v>
      </c>
      <c r="D13" s="4">
        <v>-1.3416762719768553E-2</v>
      </c>
      <c r="E13" s="5">
        <v>1E-4</v>
      </c>
    </row>
    <row r="14" spans="1:5" x14ac:dyDescent="0.2">
      <c r="A14" s="2">
        <v>43685</v>
      </c>
      <c r="B14" s="4">
        <v>1.7139847451618336E-2</v>
      </c>
      <c r="C14" s="4">
        <v>1.913291037842357E-2</v>
      </c>
      <c r="D14" s="4">
        <v>1.1660677591607823E-2</v>
      </c>
      <c r="E14" s="5">
        <v>1E-4</v>
      </c>
    </row>
    <row r="15" spans="1:5" x14ac:dyDescent="0.2">
      <c r="A15" s="2">
        <v>43686</v>
      </c>
      <c r="B15" s="4">
        <v>7.5439395958486434E-3</v>
      </c>
      <c r="C15" s="4">
        <v>1.6321985376439693E-2</v>
      </c>
      <c r="D15" s="4">
        <v>1.747093058975124E-2</v>
      </c>
      <c r="E15" s="5">
        <v>1E-4</v>
      </c>
    </row>
    <row r="16" spans="1:5" x14ac:dyDescent="0.2">
      <c r="A16" s="2">
        <v>43689</v>
      </c>
      <c r="B16" s="4">
        <v>-3.5627865049395309E-2</v>
      </c>
      <c r="C16" s="4">
        <v>-1.3842916487627369E-2</v>
      </c>
      <c r="D16" s="4">
        <v>-9.9061332958743122E-3</v>
      </c>
      <c r="E16" s="5">
        <v>1E-4</v>
      </c>
    </row>
    <row r="17" spans="1:5" x14ac:dyDescent="0.2">
      <c r="A17" s="2">
        <v>43690</v>
      </c>
      <c r="B17" s="4">
        <v>3.5678180024660937E-2</v>
      </c>
      <c r="C17" s="4">
        <v>3.332625883179962E-2</v>
      </c>
      <c r="D17" s="4">
        <v>3.5176711625248928E-2</v>
      </c>
      <c r="E17" s="5">
        <v>1E-4</v>
      </c>
    </row>
    <row r="18" spans="1:5" x14ac:dyDescent="0.2">
      <c r="A18" s="2">
        <v>43691</v>
      </c>
      <c r="B18" s="4">
        <v>1.0006419029284671E-2</v>
      </c>
      <c r="C18" s="4">
        <v>2.4556046000411237E-3</v>
      </c>
      <c r="D18" s="4">
        <v>2.5417896617869707E-3</v>
      </c>
      <c r="E18" s="5">
        <v>1E-4</v>
      </c>
    </row>
    <row r="19" spans="1:5" x14ac:dyDescent="0.2">
      <c r="A19" s="2">
        <v>43692</v>
      </c>
      <c r="B19" s="4">
        <v>-1.8050823244552098E-2</v>
      </c>
      <c r="C19" s="4">
        <v>-3.7805419588425914E-3</v>
      </c>
      <c r="D19" s="4">
        <v>-9.22097115880827E-3</v>
      </c>
      <c r="E19" s="5">
        <v>1E-4</v>
      </c>
    </row>
    <row r="20" spans="1:5" x14ac:dyDescent="0.2">
      <c r="A20" s="2">
        <v>43693</v>
      </c>
      <c r="B20" s="4">
        <v>-1.3302856620788565E-2</v>
      </c>
      <c r="C20" s="4">
        <v>-1.2397451585360434E-2</v>
      </c>
      <c r="D20" s="4">
        <v>-6.9610661919807847E-3</v>
      </c>
      <c r="E20" s="5">
        <v>1E-4</v>
      </c>
    </row>
    <row r="21" spans="1:5" x14ac:dyDescent="0.2">
      <c r="A21" s="2">
        <v>43696</v>
      </c>
      <c r="B21" s="4">
        <v>4.952486214334968E-3</v>
      </c>
      <c r="C21" s="4">
        <v>1.8325563576430223E-2</v>
      </c>
      <c r="D21" s="4">
        <v>1.2977870071201877E-2</v>
      </c>
      <c r="E21" s="5">
        <v>1E-4</v>
      </c>
    </row>
    <row r="22" spans="1:5" x14ac:dyDescent="0.2">
      <c r="A22" s="2">
        <v>43697</v>
      </c>
      <c r="B22" s="4">
        <v>-5.72233827465352E-3</v>
      </c>
      <c r="C22" s="4">
        <v>-2.1857788037774649E-3</v>
      </c>
      <c r="D22" s="4">
        <v>-3.1793452249482311E-3</v>
      </c>
      <c r="E22" s="5">
        <v>1E-4</v>
      </c>
    </row>
    <row r="23" spans="1:5" x14ac:dyDescent="0.2">
      <c r="A23" s="2">
        <v>43698</v>
      </c>
      <c r="B23" s="4">
        <v>5.8471806178562692E-3</v>
      </c>
      <c r="C23" s="4">
        <v>6.4459248258287262E-3</v>
      </c>
      <c r="D23" s="4">
        <v>5.506331283398609E-3</v>
      </c>
      <c r="E23" s="5">
        <v>1E-4</v>
      </c>
    </row>
    <row r="24" spans="1:5" x14ac:dyDescent="0.2">
      <c r="A24" s="2">
        <v>43699</v>
      </c>
      <c r="B24" s="4">
        <v>5.3460363444830176E-2</v>
      </c>
      <c r="C24" s="4">
        <v>3.8214905631612221E-2</v>
      </c>
      <c r="D24" s="4">
        <v>3.1637481920189107E-2</v>
      </c>
      <c r="E24" s="5">
        <v>1E-4</v>
      </c>
    </row>
    <row r="25" spans="1:5" x14ac:dyDescent="0.2">
      <c r="A25" s="2">
        <v>43700</v>
      </c>
      <c r="B25" s="4">
        <v>-1.3644999306382969E-2</v>
      </c>
      <c r="C25" s="4">
        <v>-1.0056999182254115E-2</v>
      </c>
      <c r="D25" s="4">
        <v>-5.8636723681548862E-3</v>
      </c>
      <c r="E25" s="5">
        <v>1E-4</v>
      </c>
    </row>
    <row r="26" spans="1:5" x14ac:dyDescent="0.2">
      <c r="A26" s="2">
        <v>43703</v>
      </c>
      <c r="B26" s="4">
        <v>1.6412622229376669E-2</v>
      </c>
      <c r="C26" s="4">
        <v>5.8991377505229715E-3</v>
      </c>
      <c r="D26" s="4">
        <v>8.2134740770071178E-3</v>
      </c>
      <c r="E26" s="5">
        <v>1E-4</v>
      </c>
    </row>
    <row r="27" spans="1:5" x14ac:dyDescent="0.2">
      <c r="A27" s="2">
        <v>43704</v>
      </c>
      <c r="B27" s="4">
        <v>-1.6656692777973258E-3</v>
      </c>
      <c r="C27" s="4">
        <v>2.2843726446283253E-3</v>
      </c>
      <c r="D27" s="4">
        <v>-1.5029153596237731E-3</v>
      </c>
      <c r="E27" s="5">
        <v>1E-4</v>
      </c>
    </row>
    <row r="28" spans="1:5" x14ac:dyDescent="0.2">
      <c r="A28" s="2">
        <v>43705</v>
      </c>
      <c r="B28" s="4">
        <v>-1.1649902316872466E-2</v>
      </c>
      <c r="C28" s="4">
        <v>-1.3300671869234341E-2</v>
      </c>
      <c r="D28" s="4">
        <v>-7.5283411713098535E-3</v>
      </c>
      <c r="E28" s="5">
        <v>1E-4</v>
      </c>
    </row>
    <row r="29" spans="1:5" x14ac:dyDescent="0.2">
      <c r="A29" s="2">
        <v>43706</v>
      </c>
      <c r="B29" s="4">
        <v>6.2934271990652225E-3</v>
      </c>
      <c r="C29" s="4">
        <v>8.9979800487766069E-3</v>
      </c>
      <c r="D29" s="4">
        <v>4.357625586868581E-3</v>
      </c>
      <c r="E29" s="5">
        <v>1E-4</v>
      </c>
    </row>
    <row r="30" spans="1:5" x14ac:dyDescent="0.2">
      <c r="A30" s="2">
        <v>43707</v>
      </c>
      <c r="B30" s="4">
        <v>1.9778843190746295E-2</v>
      </c>
      <c r="C30" s="4">
        <v>2.1869333653112496E-2</v>
      </c>
      <c r="D30" s="4">
        <v>1.1947028617801943E-2</v>
      </c>
      <c r="E30" s="5">
        <v>1E-4</v>
      </c>
    </row>
    <row r="31" spans="1:5" x14ac:dyDescent="0.2">
      <c r="A31" s="2">
        <v>43711</v>
      </c>
      <c r="B31" s="4">
        <v>-1.1683421610178105E-2</v>
      </c>
      <c r="C31" s="4">
        <v>-6.0207452326412935E-3</v>
      </c>
      <c r="D31" s="4">
        <v>-5.725789095491267E-3</v>
      </c>
      <c r="E31" s="5">
        <v>1E-4</v>
      </c>
    </row>
    <row r="32" spans="1:5" x14ac:dyDescent="0.2">
      <c r="A32" s="2">
        <v>43712</v>
      </c>
      <c r="B32" s="4">
        <v>-1.4176655191188384E-2</v>
      </c>
      <c r="C32" s="4">
        <v>-1.9740354699845034E-2</v>
      </c>
      <c r="D32" s="4">
        <v>-7.8427321908601834E-3</v>
      </c>
      <c r="E32" s="5">
        <v>1E-4</v>
      </c>
    </row>
    <row r="33" spans="1:5" x14ac:dyDescent="0.2">
      <c r="A33" s="2">
        <v>43713</v>
      </c>
      <c r="B33" s="4">
        <v>5.0938009962909715E-3</v>
      </c>
      <c r="C33" s="4">
        <v>1.0352967152398859E-2</v>
      </c>
      <c r="D33" s="4">
        <v>4.0902232726646127E-3</v>
      </c>
      <c r="E33" s="5">
        <v>1E-4</v>
      </c>
    </row>
    <row r="34" spans="1:5" x14ac:dyDescent="0.2">
      <c r="A34" s="2">
        <v>43714</v>
      </c>
      <c r="B34" s="4">
        <v>7.510248470937687E-4</v>
      </c>
      <c r="C34" s="4">
        <v>5.4317632577941489E-3</v>
      </c>
      <c r="D34" s="4">
        <v>5.0940189987319596E-3</v>
      </c>
      <c r="E34" s="5">
        <v>1E-4</v>
      </c>
    </row>
    <row r="35" spans="1:5" x14ac:dyDescent="0.2">
      <c r="A35" s="2">
        <v>43717</v>
      </c>
      <c r="B35" s="4">
        <v>-6.6751224505092787E-3</v>
      </c>
      <c r="C35" s="4">
        <v>3.6816202321724402E-3</v>
      </c>
      <c r="D35" s="4">
        <v>4.6777994708730964E-3</v>
      </c>
      <c r="E35" s="5">
        <v>1E-4</v>
      </c>
    </row>
    <row r="36" spans="1:5" x14ac:dyDescent="0.2">
      <c r="A36" s="2">
        <v>43718</v>
      </c>
      <c r="B36" s="4">
        <v>-2.5815327712604867E-2</v>
      </c>
      <c r="C36" s="4">
        <v>-6.613171516280829E-3</v>
      </c>
      <c r="D36" s="4">
        <v>-2.1777880484015232E-3</v>
      </c>
      <c r="E36" s="5">
        <v>1E-4</v>
      </c>
    </row>
    <row r="37" spans="1:5" x14ac:dyDescent="0.2">
      <c r="A37" s="2">
        <v>43719</v>
      </c>
      <c r="B37" s="4">
        <v>7.2412479670312902E-3</v>
      </c>
      <c r="C37" s="4">
        <v>-6.4077018432247045E-3</v>
      </c>
      <c r="D37" s="4">
        <v>2.1291128617112421E-3</v>
      </c>
      <c r="E37" s="5">
        <v>1E-4</v>
      </c>
    </row>
    <row r="38" spans="1:5" x14ac:dyDescent="0.2">
      <c r="A38" s="2">
        <v>43720</v>
      </c>
      <c r="B38" s="4">
        <v>2.4839981714285805E-2</v>
      </c>
      <c r="C38" s="4">
        <v>7.1617449155003243E-4</v>
      </c>
      <c r="D38" s="4">
        <v>5.7249392588153382E-3</v>
      </c>
      <c r="E38" s="5">
        <v>1E-4</v>
      </c>
    </row>
    <row r="39" spans="1:5" x14ac:dyDescent="0.2">
      <c r="A39" s="2">
        <v>43721</v>
      </c>
      <c r="B39" s="4">
        <v>-2.2962269839799532E-4</v>
      </c>
      <c r="C39" s="4">
        <v>1.1708364875570584E-2</v>
      </c>
      <c r="D39" s="4">
        <v>8.1454496132945496E-3</v>
      </c>
      <c r="E39" s="5">
        <v>1E-4</v>
      </c>
    </row>
    <row r="40" spans="1:5" x14ac:dyDescent="0.2">
      <c r="A40" s="2">
        <v>43724</v>
      </c>
      <c r="B40" s="4">
        <v>1.3751562715245092E-3</v>
      </c>
      <c r="C40" s="4">
        <v>6.7491965651215137E-3</v>
      </c>
      <c r="D40" s="4">
        <v>2.4248959888943889E-3</v>
      </c>
      <c r="E40" s="5">
        <v>1E-4</v>
      </c>
    </row>
    <row r="41" spans="1:5" x14ac:dyDescent="0.2">
      <c r="A41" s="2">
        <v>43725</v>
      </c>
      <c r="B41" s="4">
        <v>-4.2921262415562865E-3</v>
      </c>
      <c r="C41" s="4">
        <v>2.3547683724879321E-3</v>
      </c>
      <c r="D41" s="4">
        <v>4.6574255064966109E-3</v>
      </c>
      <c r="E41" s="5">
        <v>1E-4</v>
      </c>
    </row>
    <row r="42" spans="1:5" x14ac:dyDescent="0.2">
      <c r="A42" s="2">
        <v>43726</v>
      </c>
      <c r="B42" s="4">
        <v>1.3191514041724358E-2</v>
      </c>
      <c r="C42" s="4">
        <v>-8.587740338672923E-5</v>
      </c>
      <c r="D42" s="4">
        <v>4.9800255424485807E-3</v>
      </c>
      <c r="E42" s="5">
        <v>1E-4</v>
      </c>
    </row>
    <row r="43" spans="1:5" x14ac:dyDescent="0.2">
      <c r="A43" s="2">
        <v>43727</v>
      </c>
      <c r="B43" s="4">
        <v>1.9834938039497204E-2</v>
      </c>
      <c r="C43" s="4">
        <v>1.2138541717430115E-2</v>
      </c>
      <c r="D43" s="4">
        <v>9.9196611929076549E-3</v>
      </c>
      <c r="E43" s="5">
        <v>1E-4</v>
      </c>
    </row>
    <row r="44" spans="1:5" x14ac:dyDescent="0.2">
      <c r="A44" s="2">
        <v>43728</v>
      </c>
      <c r="B44" s="4">
        <v>4.7364212018274465E-4</v>
      </c>
      <c r="C44" s="4">
        <v>1.677572746489382E-3</v>
      </c>
      <c r="D44" s="4">
        <v>5.0969452958401452E-3</v>
      </c>
      <c r="E44" s="5">
        <v>1E-4</v>
      </c>
    </row>
    <row r="45" spans="1:5" x14ac:dyDescent="0.2">
      <c r="A45" s="2">
        <v>43731</v>
      </c>
      <c r="B45" s="4">
        <v>9.7776921786284464E-3</v>
      </c>
      <c r="C45" s="4">
        <v>1.7529143452942871E-2</v>
      </c>
      <c r="D45" s="4">
        <v>1.3487807647878044E-2</v>
      </c>
      <c r="E45" s="5">
        <v>1E-4</v>
      </c>
    </row>
    <row r="46" spans="1:5" x14ac:dyDescent="0.2">
      <c r="A46" s="2">
        <v>43732</v>
      </c>
      <c r="B46" s="4">
        <v>-1.0156340836792958E-2</v>
      </c>
      <c r="C46" s="4">
        <v>-1.7270007344125874E-2</v>
      </c>
      <c r="D46" s="4">
        <v>-1.1208757111222977E-3</v>
      </c>
      <c r="E46" s="5">
        <v>1E-4</v>
      </c>
    </row>
    <row r="47" spans="1:5" x14ac:dyDescent="0.2">
      <c r="A47" s="2">
        <v>43733</v>
      </c>
      <c r="B47" s="4">
        <v>1.0184410410589147E-2</v>
      </c>
      <c r="C47" s="4">
        <v>9.1324683926993187E-3</v>
      </c>
      <c r="D47" s="4">
        <v>7.4348304065411331E-3</v>
      </c>
      <c r="E47" s="5">
        <v>1E-4</v>
      </c>
    </row>
    <row r="48" spans="1:5" x14ac:dyDescent="0.2">
      <c r="A48" s="2">
        <v>43734</v>
      </c>
      <c r="B48" s="4">
        <v>9.8898270988537727E-3</v>
      </c>
      <c r="C48" s="4">
        <v>1.8305185294448797E-2</v>
      </c>
      <c r="D48" s="4">
        <v>1.0344767114330963E-2</v>
      </c>
      <c r="E48" s="5">
        <v>1E-4</v>
      </c>
    </row>
    <row r="49" spans="1:5" x14ac:dyDescent="0.2">
      <c r="A49" s="2">
        <v>43735</v>
      </c>
      <c r="B49" s="4">
        <v>-1.7994124110398139E-2</v>
      </c>
      <c r="C49" s="4">
        <v>9.9958703855619301E-3</v>
      </c>
      <c r="D49" s="4">
        <v>-2.2256243481959433E-5</v>
      </c>
      <c r="E49" s="5">
        <v>1E-4</v>
      </c>
    </row>
    <row r="50" spans="1:5" x14ac:dyDescent="0.2">
      <c r="A50" s="2">
        <v>43738</v>
      </c>
      <c r="B50" s="4">
        <v>2.2394362569915184E-3</v>
      </c>
      <c r="C50" s="4">
        <v>1.6534332650256386E-2</v>
      </c>
      <c r="D50" s="4">
        <v>1.7410505909361548E-2</v>
      </c>
      <c r="E50" s="5">
        <v>1E-4</v>
      </c>
    </row>
    <row r="51" spans="1:5" x14ac:dyDescent="0.2">
      <c r="A51" s="2">
        <v>43739</v>
      </c>
      <c r="B51" s="4">
        <v>3.0712407837108043E-2</v>
      </c>
      <c r="C51" s="4">
        <v>2.9196196662518378E-2</v>
      </c>
      <c r="D51" s="4">
        <v>2.3229570838664389E-2</v>
      </c>
      <c r="E51" s="5">
        <v>1E-4</v>
      </c>
    </row>
    <row r="52" spans="1:5" x14ac:dyDescent="0.2">
      <c r="A52" s="2">
        <v>43740</v>
      </c>
      <c r="B52" s="4">
        <v>-3.4231498099717194E-3</v>
      </c>
      <c r="C52" s="4">
        <v>-4.4289177869496531E-3</v>
      </c>
      <c r="D52" s="4">
        <v>-2.9088640347062532E-3</v>
      </c>
      <c r="E52" s="5">
        <v>1E-4</v>
      </c>
    </row>
    <row r="53" spans="1:5" x14ac:dyDescent="0.2">
      <c r="A53" s="2">
        <v>43741</v>
      </c>
      <c r="B53" s="4">
        <v>-2.2267468994041421E-2</v>
      </c>
      <c r="C53" s="4">
        <v>-1.2510375516956111E-2</v>
      </c>
      <c r="D53" s="4">
        <v>-9.0176106652157841E-3</v>
      </c>
      <c r="E53" s="5">
        <v>1E-4</v>
      </c>
    </row>
    <row r="54" spans="1:5" x14ac:dyDescent="0.2">
      <c r="A54" s="2">
        <v>43742</v>
      </c>
      <c r="B54" s="4">
        <v>4.7797806727717341E-3</v>
      </c>
      <c r="C54" s="4">
        <v>6.0929600067735025E-3</v>
      </c>
      <c r="D54" s="4">
        <v>9.4984401146597196E-3</v>
      </c>
      <c r="E54" s="5">
        <v>1E-4</v>
      </c>
    </row>
    <row r="55" spans="1:5" x14ac:dyDescent="0.2">
      <c r="A55" s="2">
        <v>43745</v>
      </c>
      <c r="B55" s="4">
        <v>1.6853850584327531E-2</v>
      </c>
      <c r="C55" s="4">
        <v>2.0599681213998019E-2</v>
      </c>
      <c r="D55" s="4">
        <v>2.0806785572162197E-2</v>
      </c>
      <c r="E55" s="5">
        <v>1E-4</v>
      </c>
    </row>
    <row r="56" spans="1:5" x14ac:dyDescent="0.2">
      <c r="A56" s="2">
        <v>43746</v>
      </c>
      <c r="B56" s="4">
        <v>-6.5843941839598451E-3</v>
      </c>
      <c r="C56" s="4">
        <v>-5.9622754141823763E-3</v>
      </c>
      <c r="D56" s="4">
        <v>-4.0223483880901289E-3</v>
      </c>
      <c r="E56" s="5">
        <v>1E-4</v>
      </c>
    </row>
    <row r="57" spans="1:5" x14ac:dyDescent="0.2">
      <c r="A57" s="2">
        <v>43747</v>
      </c>
      <c r="B57" s="4">
        <v>-8.2991310061130176E-3</v>
      </c>
      <c r="C57" s="4">
        <v>-2.6196957686830825E-4</v>
      </c>
      <c r="D57" s="4">
        <v>-1.3747968081232508E-3</v>
      </c>
      <c r="E57" s="5">
        <v>1E-4</v>
      </c>
    </row>
    <row r="58" spans="1:5" x14ac:dyDescent="0.2">
      <c r="A58" s="2">
        <v>43748</v>
      </c>
      <c r="B58" s="4">
        <v>-2.0909194439844295E-2</v>
      </c>
      <c r="C58" s="4">
        <v>-5.7810463065300233E-4</v>
      </c>
      <c r="D58" s="4">
        <v>-5.8206111847028995E-3</v>
      </c>
      <c r="E58" s="5">
        <v>1E-4</v>
      </c>
    </row>
    <row r="59" spans="1:5" x14ac:dyDescent="0.2">
      <c r="A59" s="2">
        <v>43749</v>
      </c>
      <c r="B59" s="4">
        <v>6.4415229033264422E-3</v>
      </c>
      <c r="C59" s="4">
        <v>3.611446522855606E-3</v>
      </c>
      <c r="D59" s="4">
        <v>6.3890457785770139E-3</v>
      </c>
      <c r="E59" s="5">
        <v>1E-4</v>
      </c>
    </row>
    <row r="60" spans="1:5" x14ac:dyDescent="0.2">
      <c r="A60" s="2">
        <v>43752</v>
      </c>
      <c r="B60" s="4">
        <v>7.337191839366204E-3</v>
      </c>
      <c r="C60" s="4">
        <v>-1.5812378654939455E-2</v>
      </c>
      <c r="D60" s="4">
        <v>-4.8575384120842545E-3</v>
      </c>
      <c r="E60" s="5">
        <v>1E-4</v>
      </c>
    </row>
    <row r="61" spans="1:5" x14ac:dyDescent="0.2">
      <c r="A61" s="2">
        <v>43753</v>
      </c>
      <c r="B61" s="4">
        <v>9.0534710938573425E-3</v>
      </c>
      <c r="C61" s="4">
        <v>4.4934185195062383E-3</v>
      </c>
      <c r="D61" s="4">
        <v>7.0035492369474551E-3</v>
      </c>
      <c r="E61" s="5">
        <v>1E-4</v>
      </c>
    </row>
    <row r="62" spans="1:5" x14ac:dyDescent="0.2">
      <c r="A62" s="2">
        <v>43754</v>
      </c>
      <c r="B62" s="4">
        <v>1.1322509186171238E-3</v>
      </c>
      <c r="C62" s="4">
        <v>-2.5254625889815684E-3</v>
      </c>
      <c r="D62" s="4">
        <v>2.2447805550440637E-3</v>
      </c>
      <c r="E62" s="5">
        <v>1E-4</v>
      </c>
    </row>
    <row r="63" spans="1:5" x14ac:dyDescent="0.2">
      <c r="A63" s="2">
        <v>43755</v>
      </c>
      <c r="B63" s="4">
        <v>2.2014728276908545E-4</v>
      </c>
      <c r="C63" s="4">
        <v>1.1085922858360294E-2</v>
      </c>
      <c r="D63" s="4">
        <v>8.9347666575593197E-3</v>
      </c>
      <c r="E63" s="5">
        <v>1E-4</v>
      </c>
    </row>
    <row r="64" spans="1:5" x14ac:dyDescent="0.2">
      <c r="A64" s="2">
        <v>43756</v>
      </c>
      <c r="B64" s="4">
        <v>-1.2047071162260895E-2</v>
      </c>
      <c r="C64" s="4">
        <v>4.4703414618719696E-3</v>
      </c>
      <c r="D64" s="4">
        <v>-1.8247193612697154E-3</v>
      </c>
      <c r="E64" s="5">
        <v>1E-4</v>
      </c>
    </row>
    <row r="65" spans="1:5" x14ac:dyDescent="0.2">
      <c r="A65" s="2">
        <v>43759</v>
      </c>
      <c r="B65" s="4">
        <v>7.2919985995832893E-3</v>
      </c>
      <c r="C65" s="4">
        <v>7.6955060089477457E-3</v>
      </c>
      <c r="D65" s="4">
        <v>8.5814475468256567E-3</v>
      </c>
      <c r="E65" s="5">
        <v>1E-4</v>
      </c>
    </row>
    <row r="66" spans="1:5" x14ac:dyDescent="0.2">
      <c r="A66" s="2"/>
      <c r="B66" s="3"/>
      <c r="C66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F789D-A06B-48AE-B60A-B25CC0480A37}">
  <dimension ref="A1:H37"/>
  <sheetViews>
    <sheetView tabSelected="1" topLeftCell="A21" zoomScale="190" workbookViewId="0">
      <selection activeCell="A39" sqref="A39"/>
    </sheetView>
  </sheetViews>
  <sheetFormatPr baseColWidth="10" defaultColWidth="8.83203125" defaultRowHeight="15" x14ac:dyDescent="0.2"/>
  <cols>
    <col min="1" max="1" width="28.33203125" customWidth="1"/>
    <col min="2" max="3" width="8.83203125" customWidth="1"/>
  </cols>
  <sheetData>
    <row r="1" spans="1:7" x14ac:dyDescent="0.2">
      <c r="A1" s="12" t="s">
        <v>18</v>
      </c>
    </row>
    <row r="3" spans="1:7" x14ac:dyDescent="0.2">
      <c r="A3" t="s">
        <v>4</v>
      </c>
    </row>
    <row r="4" spans="1:7" x14ac:dyDescent="0.2">
      <c r="A4" t="s">
        <v>6</v>
      </c>
    </row>
    <row r="6" spans="1:7" x14ac:dyDescent="0.2">
      <c r="A6" s="10" t="s">
        <v>25</v>
      </c>
      <c r="B6" s="9">
        <v>-0.39348839448827766</v>
      </c>
      <c r="C6" s="9">
        <v>-0.01</v>
      </c>
      <c r="D6">
        <v>0</v>
      </c>
      <c r="E6" s="9">
        <v>0.1</v>
      </c>
      <c r="F6" s="9">
        <v>0.2</v>
      </c>
      <c r="G6" s="9">
        <v>0.3</v>
      </c>
    </row>
    <row r="7" spans="1:7" x14ac:dyDescent="0.2">
      <c r="A7" s="10" t="s">
        <v>26</v>
      </c>
      <c r="B7" s="9">
        <f>1-X</f>
        <v>1.3934883944882777</v>
      </c>
      <c r="C7" s="9">
        <f>1-C6</f>
        <v>1.01</v>
      </c>
      <c r="D7" s="9">
        <f>1-D6</f>
        <v>1</v>
      </c>
      <c r="E7" s="9">
        <f t="shared" ref="E7:G7" si="0">1-E6</f>
        <v>0.9</v>
      </c>
      <c r="F7" s="9">
        <f t="shared" si="0"/>
        <v>0.8</v>
      </c>
      <c r="G7" s="9">
        <f t="shared" si="0"/>
        <v>0.7</v>
      </c>
    </row>
    <row r="9" spans="1:7" x14ac:dyDescent="0.2">
      <c r="A9" t="s">
        <v>7</v>
      </c>
      <c r="B9" s="5">
        <f>AVERAGE(Data!B2:B65)</f>
        <v>2.9774585630777651E-3</v>
      </c>
      <c r="C9" s="5">
        <f>B9</f>
        <v>2.9774585630777651E-3</v>
      </c>
      <c r="D9" s="5">
        <f>B9</f>
        <v>2.9774585630777651E-3</v>
      </c>
      <c r="E9" s="5">
        <f t="shared" ref="E9:G9" si="1">D9</f>
        <v>2.9774585630777651E-3</v>
      </c>
      <c r="F9" s="5">
        <f t="shared" si="1"/>
        <v>2.9774585630777651E-3</v>
      </c>
      <c r="G9" s="5">
        <f t="shared" si="1"/>
        <v>2.9774585630777651E-3</v>
      </c>
    </row>
    <row r="10" spans="1:7" x14ac:dyDescent="0.2">
      <c r="A10" t="s">
        <v>8</v>
      </c>
      <c r="B10" s="5">
        <f>AVERAGE(Data!D2:D65)</f>
        <v>5.1014656038005741E-3</v>
      </c>
      <c r="C10" s="5">
        <f t="shared" ref="C10:C14" si="2">B10</f>
        <v>5.1014656038005741E-3</v>
      </c>
      <c r="D10" s="5">
        <f>B10</f>
        <v>5.1014656038005741E-3</v>
      </c>
      <c r="E10" s="5">
        <f t="shared" ref="E10:G14" si="3">D10</f>
        <v>5.1014656038005741E-3</v>
      </c>
      <c r="F10" s="5">
        <f t="shared" si="3"/>
        <v>5.1014656038005741E-3</v>
      </c>
      <c r="G10" s="5">
        <f t="shared" si="3"/>
        <v>5.1014656038005741E-3</v>
      </c>
    </row>
    <row r="11" spans="1:7" x14ac:dyDescent="0.2">
      <c r="A11" t="s">
        <v>9</v>
      </c>
      <c r="B11" s="7">
        <f>STDEV(Data!B2:B65)</f>
        <v>1.7247912659883555E-2</v>
      </c>
      <c r="C11" s="5">
        <f t="shared" si="2"/>
        <v>1.7247912659883555E-2</v>
      </c>
      <c r="D11" s="5">
        <f>B11</f>
        <v>1.7247912659883555E-2</v>
      </c>
      <c r="E11" s="5">
        <f t="shared" si="3"/>
        <v>1.7247912659883555E-2</v>
      </c>
      <c r="F11" s="5">
        <f t="shared" si="3"/>
        <v>1.7247912659883555E-2</v>
      </c>
      <c r="G11" s="5">
        <f t="shared" si="3"/>
        <v>1.7247912659883555E-2</v>
      </c>
    </row>
    <row r="12" spans="1:7" x14ac:dyDescent="0.2">
      <c r="A12" t="s">
        <v>10</v>
      </c>
      <c r="B12" s="7">
        <f>STDEV(Data!D2:D65)</f>
        <v>1.0319198680334599E-2</v>
      </c>
      <c r="C12" s="5">
        <f t="shared" si="2"/>
        <v>1.0319198680334599E-2</v>
      </c>
      <c r="D12" s="5">
        <f>B12</f>
        <v>1.0319198680334599E-2</v>
      </c>
      <c r="E12" s="5">
        <f t="shared" si="3"/>
        <v>1.0319198680334599E-2</v>
      </c>
      <c r="F12" s="5">
        <f t="shared" si="3"/>
        <v>1.0319198680334599E-2</v>
      </c>
      <c r="G12" s="5">
        <f t="shared" si="3"/>
        <v>1.0319198680334599E-2</v>
      </c>
    </row>
    <row r="13" spans="1:7" x14ac:dyDescent="0.2">
      <c r="A13" t="s">
        <v>11</v>
      </c>
      <c r="B13" s="8">
        <f>CORREL(Data!B2:B65,Data!D2:D65)</f>
        <v>0.83459261788229611</v>
      </c>
      <c r="C13" s="5">
        <f t="shared" si="2"/>
        <v>0.83459261788229611</v>
      </c>
      <c r="D13" s="8">
        <f>B13</f>
        <v>0.83459261788229611</v>
      </c>
      <c r="E13" s="8">
        <f t="shared" si="3"/>
        <v>0.83459261788229611</v>
      </c>
      <c r="F13" s="8">
        <f t="shared" si="3"/>
        <v>0.83459261788229611</v>
      </c>
      <c r="G13" s="8">
        <f t="shared" si="3"/>
        <v>0.83459261788229611</v>
      </c>
    </row>
    <row r="14" spans="1:7" x14ac:dyDescent="0.2">
      <c r="A14" t="s">
        <v>12</v>
      </c>
      <c r="B14" s="5">
        <f>Data!E2</f>
        <v>1E-4</v>
      </c>
      <c r="C14" s="5">
        <f t="shared" si="2"/>
        <v>1E-4</v>
      </c>
      <c r="D14" s="5">
        <f>B14</f>
        <v>1E-4</v>
      </c>
      <c r="E14" s="5">
        <f t="shared" si="3"/>
        <v>1E-4</v>
      </c>
      <c r="F14" s="5">
        <f t="shared" si="3"/>
        <v>1E-4</v>
      </c>
      <c r="G14" s="5">
        <f t="shared" si="3"/>
        <v>1E-4</v>
      </c>
    </row>
    <row r="15" spans="1:7" x14ac:dyDescent="0.2">
      <c r="B15" s="5"/>
      <c r="C15" s="5"/>
    </row>
    <row r="16" spans="1:7" x14ac:dyDescent="0.2">
      <c r="A16" t="s">
        <v>13</v>
      </c>
    </row>
    <row r="17" spans="1:8" x14ac:dyDescent="0.2">
      <c r="A17" t="s">
        <v>14</v>
      </c>
      <c r="B17" s="4">
        <f>X*B9+(1-X)*B10</f>
        <v>5.9372377241363903E-3</v>
      </c>
      <c r="C17" s="4">
        <f>C6*C9+(1-C6)*C10</f>
        <v>5.1227056742078015E-3</v>
      </c>
      <c r="D17" s="4">
        <f>D6*D9+(1-D6)*D10</f>
        <v>5.1014656038005741E-3</v>
      </c>
      <c r="E17" s="4">
        <f>E6*E9+(1-E6)*E10</f>
        <v>4.8890648997282939E-3</v>
      </c>
      <c r="F17" s="4">
        <f>F6*F9+(1-F6)*F10</f>
        <v>4.6766641956560127E-3</v>
      </c>
      <c r="G17" s="4">
        <f>G6*G9+(1-G6)*G10</f>
        <v>4.4642634915837308E-3</v>
      </c>
    </row>
    <row r="18" spans="1:8" x14ac:dyDescent="0.2">
      <c r="A18" t="s">
        <v>16</v>
      </c>
      <c r="B18" s="7">
        <f>SQRT(X^2*B11^2+(1-X)^2*B12^2+2*X*(1-X)*B13*B11*B12)</f>
        <v>9.4834703805924212E-3</v>
      </c>
      <c r="C18" s="7">
        <f>SQRT(C6^2*C11^2+(1-C6)^2*C12^2+2*C6*(1-C6)*C13*C11*C12)</f>
        <v>1.0278879999425132E-2</v>
      </c>
      <c r="D18" s="7">
        <f>SQRT(D6^2*D11^2+(1-D6)^2*D12^2+2*D6*(1-D6)*D13*D11*D12)</f>
        <v>1.0319198680334599E-2</v>
      </c>
      <c r="E18" s="7">
        <f t="shared" ref="E18:G18" si="4">SQRT(E6^2*E11^2+(1-E6)^2*E12^2+2*E6*(1-E6)*E13*E11*E12)</f>
        <v>1.0768773944935993E-2</v>
      </c>
      <c r="F18" s="7">
        <f t="shared" si="4"/>
        <v>1.1295346989644956E-2</v>
      </c>
      <c r="G18" s="7">
        <f t="shared" si="4"/>
        <v>1.1888691072707137E-2</v>
      </c>
      <c r="H18" t="s">
        <v>17</v>
      </c>
    </row>
    <row r="19" spans="1:8" x14ac:dyDescent="0.2">
      <c r="A19" s="10" t="s">
        <v>15</v>
      </c>
      <c r="B19" s="11">
        <f>(B17-B14)/B18</f>
        <v>0.61551705123496625</v>
      </c>
      <c r="C19" s="11">
        <f t="shared" ref="C19:G19" si="5">(C17-C14)/C18</f>
        <v>0.48864328355703213</v>
      </c>
      <c r="D19" s="11">
        <f t="shared" si="5"/>
        <v>0.48467577364625386</v>
      </c>
      <c r="E19" s="11">
        <f t="shared" si="5"/>
        <v>0.44471774820571358</v>
      </c>
      <c r="F19" s="11">
        <f t="shared" si="5"/>
        <v>0.40518137245820635</v>
      </c>
      <c r="G19" s="11">
        <f t="shared" si="5"/>
        <v>0.3670936913822892</v>
      </c>
    </row>
    <row r="21" spans="1:8" x14ac:dyDescent="0.2">
      <c r="A21" t="s">
        <v>27</v>
      </c>
    </row>
    <row r="22" spans="1:8" x14ac:dyDescent="0.2">
      <c r="A22" t="s">
        <v>23</v>
      </c>
    </row>
    <row r="23" spans="1:8" x14ac:dyDescent="0.2">
      <c r="A23" t="s">
        <v>24</v>
      </c>
    </row>
    <row r="24" spans="1:8" x14ac:dyDescent="0.2">
      <c r="A24" s="9">
        <v>-0.7</v>
      </c>
    </row>
    <row r="25" spans="1:8" x14ac:dyDescent="0.2">
      <c r="A25" t="s">
        <v>19</v>
      </c>
    </row>
    <row r="26" spans="1:8" x14ac:dyDescent="0.2">
      <c r="A26" s="9">
        <v>-0.39</v>
      </c>
    </row>
    <row r="27" spans="1:8" x14ac:dyDescent="0.2">
      <c r="A27" s="9"/>
    </row>
    <row r="28" spans="1:8" x14ac:dyDescent="0.2">
      <c r="A28" s="9" t="s">
        <v>28</v>
      </c>
    </row>
    <row r="29" spans="1:8" x14ac:dyDescent="0.2">
      <c r="A29" s="9" t="s">
        <v>29</v>
      </c>
    </row>
    <row r="31" spans="1:8" x14ac:dyDescent="0.2">
      <c r="A31" t="s">
        <v>20</v>
      </c>
    </row>
    <row r="32" spans="1:8" x14ac:dyDescent="0.2">
      <c r="A32" t="s">
        <v>22</v>
      </c>
    </row>
    <row r="33" spans="1:1" x14ac:dyDescent="0.2">
      <c r="A33" s="13" t="s">
        <v>21</v>
      </c>
    </row>
    <row r="35" spans="1:1" x14ac:dyDescent="0.2">
      <c r="A35" t="s">
        <v>30</v>
      </c>
    </row>
    <row r="36" spans="1:1" x14ac:dyDescent="0.2">
      <c r="A36" s="14" t="s">
        <v>31</v>
      </c>
    </row>
    <row r="37" spans="1:1" x14ac:dyDescent="0.2">
      <c r="A37" t="s">
        <v>32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Analysis</vt:lpstr>
      <vt:lpstr>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Hall</dc:creator>
  <cp:lastModifiedBy>Microsoft Office User</cp:lastModifiedBy>
  <dcterms:created xsi:type="dcterms:W3CDTF">2019-10-30T20:41:47Z</dcterms:created>
  <dcterms:modified xsi:type="dcterms:W3CDTF">2021-05-13T00:56:44Z</dcterms:modified>
</cp:coreProperties>
</file>