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11"/>
  <workbookPr/>
  <mc:AlternateContent xmlns:mc="http://schemas.openxmlformats.org/markup-compatibility/2006">
    <mc:Choice Requires="x15">
      <x15ac:absPath xmlns:x15ac="http://schemas.microsoft.com/office/spreadsheetml/2010/11/ac" url="/Users/josephhall/Dropbox/Teaching/FIN 229 MSX Finance/Review Sessions/"/>
    </mc:Choice>
  </mc:AlternateContent>
  <xr:revisionPtr revIDLastSave="0" documentId="13_ncr:1_{F8C7B393-3FAF-8541-BC32-F0270C446060}" xr6:coauthVersionLast="46" xr6:coauthVersionMax="46" xr10:uidLastSave="{00000000-0000-0000-0000-000000000000}"/>
  <bookViews>
    <workbookView xWindow="0" yWindow="500" windowWidth="33600" windowHeight="19020" activeTab="1" xr2:uid="{00000000-000D-0000-FFFF-FFFF00000000}"/>
  </bookViews>
  <sheets>
    <sheet name="Data" sheetId="1" r:id="rId1"/>
    <sheet name="Question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" i="1" l="1"/>
  <c r="D36" i="2"/>
  <c r="D37" i="2"/>
  <c r="D38" i="2"/>
  <c r="I38" i="2" s="1"/>
  <c r="D39" i="2"/>
  <c r="D35" i="2"/>
  <c r="H39" i="2"/>
  <c r="F39" i="2"/>
  <c r="H38" i="2"/>
  <c r="F38" i="2"/>
  <c r="H37" i="2"/>
  <c r="F37" i="2"/>
  <c r="H36" i="2"/>
  <c r="F36" i="2"/>
  <c r="H35" i="2"/>
  <c r="F35" i="2"/>
  <c r="I35" i="2"/>
  <c r="A20" i="2"/>
  <c r="E28" i="2"/>
  <c r="C28" i="2"/>
  <c r="A28" i="2"/>
  <c r="A17" i="2"/>
  <c r="A14" i="2"/>
  <c r="A11" i="2"/>
  <c r="E24" i="2" s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3" i="1"/>
  <c r="C5" i="2"/>
  <c r="A5" i="2"/>
  <c r="A8" i="2" s="1"/>
  <c r="C2" i="2"/>
  <c r="A2" i="2"/>
  <c r="B11" i="2" s="1"/>
  <c r="C4" i="1"/>
  <c r="C3" i="1"/>
  <c r="I36" i="2" l="1"/>
  <c r="I39" i="2"/>
  <c r="I37" i="2"/>
  <c r="A24" i="2"/>
  <c r="G4" i="1" l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3" i="1"/>
  <c r="E66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3" i="1"/>
  <c r="C8" i="2" s="1"/>
  <c r="C24" i="2" s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</calcChain>
</file>

<file path=xl/sharedStrings.xml><?xml version="1.0" encoding="utf-8"?>
<sst xmlns="http://schemas.openxmlformats.org/spreadsheetml/2006/main" count="44" uniqueCount="27">
  <si>
    <t>Date</t>
  </si>
  <si>
    <t>AAPL Price</t>
  </si>
  <si>
    <t>GOOG Price</t>
  </si>
  <si>
    <r>
      <t xml:space="preserve">1. What is the </t>
    </r>
    <r>
      <rPr>
        <b/>
        <sz val="11"/>
        <color theme="1"/>
        <rFont val="Calibri"/>
        <family val="2"/>
        <scheme val="minor"/>
      </rPr>
      <t>Expected Return</t>
    </r>
    <r>
      <rPr>
        <sz val="11"/>
        <color theme="1"/>
        <rFont val="Calibri"/>
        <family val="2"/>
        <scheme val="minor"/>
      </rPr>
      <t xml:space="preserve"> of each stock?</t>
    </r>
  </si>
  <si>
    <r>
      <t xml:space="preserve">2. What is the </t>
    </r>
    <r>
      <rPr>
        <b/>
        <sz val="11"/>
        <color theme="1"/>
        <rFont val="Calibri"/>
        <family val="2"/>
        <scheme val="minor"/>
      </rPr>
      <t>Variance</t>
    </r>
    <r>
      <rPr>
        <sz val="11"/>
        <color theme="1"/>
        <rFont val="Calibri"/>
        <family val="2"/>
        <scheme val="minor"/>
      </rPr>
      <t xml:space="preserve"> of each stock?</t>
    </r>
  </si>
  <si>
    <r>
      <t xml:space="preserve">3. What is the </t>
    </r>
    <r>
      <rPr>
        <b/>
        <sz val="11"/>
        <color theme="1"/>
        <rFont val="Calibri"/>
        <family val="2"/>
        <scheme val="minor"/>
      </rPr>
      <t>Standard Deviation</t>
    </r>
    <r>
      <rPr>
        <sz val="11"/>
        <color theme="1"/>
        <rFont val="Calibri"/>
        <family val="2"/>
        <scheme val="minor"/>
      </rPr>
      <t xml:space="preserve"> of each stock?</t>
    </r>
  </si>
  <si>
    <r>
      <t xml:space="preserve">4. What is the </t>
    </r>
    <r>
      <rPr>
        <b/>
        <sz val="11"/>
        <color theme="1"/>
        <rFont val="Calibri"/>
        <family val="2"/>
        <scheme val="minor"/>
      </rPr>
      <t>Expected Return</t>
    </r>
    <r>
      <rPr>
        <sz val="11"/>
        <color theme="1"/>
        <rFont val="Calibri"/>
        <family val="2"/>
        <scheme val="minor"/>
      </rPr>
      <t xml:space="preserve"> of a 50/50 </t>
    </r>
    <r>
      <rPr>
        <b/>
        <sz val="11"/>
        <color theme="1"/>
        <rFont val="Calibri"/>
        <family val="2"/>
        <scheme val="minor"/>
      </rPr>
      <t>portfolio</t>
    </r>
    <r>
      <rPr>
        <sz val="11"/>
        <color theme="1"/>
        <rFont val="Calibri"/>
        <family val="2"/>
        <scheme val="minor"/>
      </rPr>
      <t xml:space="preserve"> of the two stocks? </t>
    </r>
  </si>
  <si>
    <r>
      <t xml:space="preserve">5. What is the </t>
    </r>
    <r>
      <rPr>
        <b/>
        <sz val="11"/>
        <color theme="1"/>
        <rFont val="Calibri"/>
        <family val="2"/>
        <scheme val="minor"/>
      </rPr>
      <t>Standard Deviation</t>
    </r>
    <r>
      <rPr>
        <sz val="11"/>
        <color theme="1"/>
        <rFont val="Calibri"/>
        <family val="2"/>
        <scheme val="minor"/>
      </rPr>
      <t xml:space="preserve"> of the 50/50 portfolio? </t>
    </r>
  </si>
  <si>
    <r>
      <t xml:space="preserve">6. What is the </t>
    </r>
    <r>
      <rPr>
        <b/>
        <sz val="11"/>
        <color theme="1"/>
        <rFont val="Calibri"/>
        <family val="2"/>
        <scheme val="minor"/>
      </rPr>
      <t>Covariance</t>
    </r>
    <r>
      <rPr>
        <sz val="11"/>
        <color theme="1"/>
        <rFont val="Calibri"/>
        <family val="2"/>
        <scheme val="minor"/>
      </rPr>
      <t xml:space="preserve"> of the two stocks?</t>
    </r>
  </si>
  <si>
    <t>S&amp;P 500 Price</t>
  </si>
  <si>
    <r>
      <t xml:space="preserve">7. What is the </t>
    </r>
    <r>
      <rPr>
        <b/>
        <sz val="11"/>
        <color theme="1"/>
        <rFont val="Calibri"/>
        <family val="2"/>
        <scheme val="minor"/>
      </rPr>
      <t>Correlation</t>
    </r>
    <r>
      <rPr>
        <sz val="11"/>
        <color theme="1"/>
        <rFont val="Calibri"/>
        <family val="2"/>
        <scheme val="minor"/>
      </rPr>
      <t xml:space="preserve"> between the two stocks? </t>
    </r>
  </si>
  <si>
    <r>
      <t xml:space="preserve">9. What is the </t>
    </r>
    <r>
      <rPr>
        <b/>
        <sz val="11"/>
        <color theme="1"/>
        <rFont val="Calibri"/>
        <family val="2"/>
        <scheme val="minor"/>
      </rPr>
      <t>Beta</t>
    </r>
    <r>
      <rPr>
        <sz val="11"/>
        <color theme="1"/>
        <rFont val="Calibri"/>
        <family val="2"/>
        <scheme val="minor"/>
      </rPr>
      <t xml:space="preserve"> of each stock and the 50/50 portfolio?</t>
    </r>
  </si>
  <si>
    <t>SP Return</t>
  </si>
  <si>
    <t>AAPL Return</t>
  </si>
  <si>
    <t>AAPL</t>
  </si>
  <si>
    <t>GOOG</t>
  </si>
  <si>
    <t>PORT</t>
  </si>
  <si>
    <t>10. In the data attached, no dividends were paid. How would we deal with a dividend being paid during the period the data covers?</t>
  </si>
  <si>
    <t>GOOG Return</t>
  </si>
  <si>
    <t>5b. Can this be higher or lower than either of the individual stocks?</t>
  </si>
  <si>
    <t>50-50 Portfolio Return</t>
  </si>
  <si>
    <r>
      <t xml:space="preserve">8. What is the </t>
    </r>
    <r>
      <rPr>
        <b/>
        <sz val="11"/>
        <color theme="1"/>
        <rFont val="Calibri"/>
        <family val="2"/>
        <scheme val="minor"/>
      </rPr>
      <t>Sharpe Ratio</t>
    </r>
    <r>
      <rPr>
        <sz val="11"/>
        <color theme="1"/>
        <rFont val="Calibri"/>
        <family val="2"/>
        <scheme val="minor"/>
      </rPr>
      <t xml:space="preserve"> of each stock and the 50/50 portfolio? (Assume the DAILY risk-free rate is 1% divided by 365 days)</t>
    </r>
  </si>
  <si>
    <t xml:space="preserve">Beta is Cov(Return, Market Return)/Var(Market Return). It is how much the stock will go up for each unit of return of the market. (So if market goes up 1%, stock will on average go up Beta%). </t>
  </si>
  <si>
    <t xml:space="preserve">Sharpe Ratio is (Return - Risk free Return)/St Dev. It is a measure of how much you are rewarded for taking on 1 standard deviation of risk. </t>
  </si>
  <si>
    <t xml:space="preserve">Correlation is just Covariance scaled to be between -1 and 1. </t>
  </si>
  <si>
    <t>AAPL Dividend</t>
  </si>
  <si>
    <t>Need to add the Dividend to the price of the stock on the day the return is measured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</si>
</sst>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_);[Red]\(&quot;$&quot;#,##0\)"/>
    <numFmt numFmtId="44" formatCode="_(&quot;$&quot;* #,##0.00_);_(&quot;$&quot;* \(#,##0.00\);_(&quot;$&quot;* &quot;-&quot;??_);_(@_)"/>
    <numFmt numFmtId="164" formatCode="0.000"/>
    <numFmt numFmtId="166" formatCode="0.000%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6">
    <xf numFmtId="0" fontId="0" fillId="0" borderId="0" xfId="0"/>
    <xf numFmtId="14" fontId="0" fillId="0" borderId="0" xfId="0" applyNumberFormat="1"/>
    <xf numFmtId="44" fontId="0" fillId="0" borderId="0" xfId="1" applyFont="1"/>
    <xf numFmtId="0" fontId="2" fillId="0" borderId="1" xfId="0" applyFont="1" applyBorder="1" applyAlignment="1">
      <alignment horizontal="center"/>
    </xf>
    <xf numFmtId="0" fontId="0" fillId="0" borderId="0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center"/>
    </xf>
    <xf numFmtId="10" fontId="0" fillId="0" borderId="0" xfId="2" applyNumberFormat="1" applyFont="1"/>
    <xf numFmtId="10" fontId="0" fillId="0" borderId="0" xfId="0" applyNumberFormat="1" applyFont="1" applyFill="1" applyBorder="1" applyAlignment="1">
      <alignment horizontal="left"/>
    </xf>
    <xf numFmtId="0" fontId="0" fillId="0" borderId="0" xfId="0" applyFont="1"/>
    <xf numFmtId="10" fontId="0" fillId="0" borderId="0" xfId="0" applyNumberFormat="1"/>
    <xf numFmtId="164" fontId="0" fillId="0" borderId="0" xfId="0" applyNumberFormat="1"/>
    <xf numFmtId="2" fontId="0" fillId="0" borderId="0" xfId="0" applyNumberFormat="1"/>
    <xf numFmtId="166" fontId="0" fillId="0" borderId="0" xfId="2" applyNumberFormat="1" applyFont="1"/>
    <xf numFmtId="6" fontId="0" fillId="0" borderId="0" xfId="0" applyNumberFormat="1"/>
    <xf numFmtId="0" fontId="2" fillId="0" borderId="1" xfId="0" applyFont="1" applyBorder="1"/>
    <xf numFmtId="10" fontId="0" fillId="2" borderId="0" xfId="2" applyNumberFormat="1" applyFont="1" applyFill="1"/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7"/>
  <sheetViews>
    <sheetView zoomScale="244" workbookViewId="0">
      <selection activeCell="C6" sqref="C6"/>
    </sheetView>
  </sheetViews>
  <sheetFormatPr baseColWidth="10" defaultColWidth="8.83203125" defaultRowHeight="15" x14ac:dyDescent="0.2"/>
  <cols>
    <col min="1" max="1" width="10.5" bestFit="1" customWidth="1"/>
    <col min="2" max="2" width="11" bestFit="1" customWidth="1"/>
    <col min="3" max="3" width="11" customWidth="1"/>
    <col min="4" max="4" width="12" bestFit="1" customWidth="1"/>
    <col min="5" max="5" width="12" customWidth="1"/>
    <col min="6" max="6" width="12.5" bestFit="1" customWidth="1"/>
    <col min="8" max="8" width="18.6640625" bestFit="1" customWidth="1"/>
  </cols>
  <sheetData>
    <row r="1" spans="1:8" x14ac:dyDescent="0.2">
      <c r="A1" s="3" t="s">
        <v>0</v>
      </c>
      <c r="B1" s="3" t="s">
        <v>1</v>
      </c>
      <c r="C1" s="3" t="s">
        <v>13</v>
      </c>
      <c r="D1" s="3" t="s">
        <v>2</v>
      </c>
      <c r="E1" s="3" t="s">
        <v>18</v>
      </c>
      <c r="F1" s="5" t="s">
        <v>9</v>
      </c>
      <c r="G1" s="5" t="s">
        <v>12</v>
      </c>
      <c r="H1" s="5" t="s">
        <v>20</v>
      </c>
    </row>
    <row r="2" spans="1:8" x14ac:dyDescent="0.2">
      <c r="A2" s="1">
        <v>43669</v>
      </c>
      <c r="B2" s="2">
        <v>208.83999600000001</v>
      </c>
      <c r="C2" s="6"/>
      <c r="D2" s="2">
        <v>1146.209961</v>
      </c>
      <c r="E2" s="6"/>
      <c r="F2" s="2">
        <v>3005.469971</v>
      </c>
      <c r="G2" s="6"/>
    </row>
    <row r="3" spans="1:8" x14ac:dyDescent="0.2">
      <c r="A3" s="1">
        <v>43670</v>
      </c>
      <c r="B3" s="2">
        <v>209.66999799999999</v>
      </c>
      <c r="C3" s="6">
        <f>B3/B2-1</f>
        <v>3.9743440715254152E-3</v>
      </c>
      <c r="D3" s="2">
        <v>1137.8100589999999</v>
      </c>
      <c r="E3" s="6">
        <f>D3/D2-1</f>
        <v>-7.3284147632705077E-3</v>
      </c>
      <c r="F3" s="2">
        <v>3019.5600589999999</v>
      </c>
      <c r="G3" s="6">
        <f>F3/F2-1</f>
        <v>4.6881479888192246E-3</v>
      </c>
      <c r="H3" s="6">
        <f>(C3+E3)/2</f>
        <v>-1.6770353458725462E-3</v>
      </c>
    </row>
    <row r="4" spans="1:8" x14ac:dyDescent="0.2">
      <c r="A4" s="1">
        <v>43671</v>
      </c>
      <c r="B4" s="2">
        <v>209.020004</v>
      </c>
      <c r="C4" s="6">
        <f>B4/B3-1</f>
        <v>-3.1000811093631064E-3</v>
      </c>
      <c r="D4" s="2">
        <v>1132.119995</v>
      </c>
      <c r="E4" s="6">
        <f t="shared" ref="E4:E66" si="0">D4/D3-1</f>
        <v>-5.0008909263825618E-3</v>
      </c>
      <c r="F4" s="2">
        <v>3003.669922</v>
      </c>
      <c r="G4" s="6">
        <f t="shared" ref="G4:G66" si="1">F4/F3-1</f>
        <v>-5.2624013728881369E-3</v>
      </c>
      <c r="H4" s="6">
        <f t="shared" ref="H4:H66" si="2">(C4+E4)/2</f>
        <v>-4.0504860178728341E-3</v>
      </c>
    </row>
    <row r="5" spans="1:8" x14ac:dyDescent="0.2">
      <c r="A5" s="1">
        <v>43672</v>
      </c>
      <c r="B5" s="2">
        <v>210.740005</v>
      </c>
      <c r="C5" s="6">
        <f>B5/B4-1</f>
        <v>8.2288822461222821E-3</v>
      </c>
      <c r="D5" s="2">
        <v>1250.410034</v>
      </c>
      <c r="E5" s="6">
        <f t="shared" si="0"/>
        <v>0.10448542515142134</v>
      </c>
      <c r="F5" s="2">
        <v>3025.860107</v>
      </c>
      <c r="G5" s="6">
        <f t="shared" si="1"/>
        <v>7.3876909168584248E-3</v>
      </c>
      <c r="H5" s="6">
        <f t="shared" si="2"/>
        <v>5.6357153698771811E-2</v>
      </c>
    </row>
    <row r="6" spans="1:8" x14ac:dyDescent="0.2">
      <c r="A6" s="1">
        <v>43675</v>
      </c>
      <c r="B6" s="2">
        <v>213.679993</v>
      </c>
      <c r="C6" s="6">
        <f t="shared" ref="C4:C66" si="3">B6/B5-1</f>
        <v>1.3950782624305269E-2</v>
      </c>
      <c r="D6" s="2">
        <v>1239.410034</v>
      </c>
      <c r="E6" s="6">
        <f t="shared" si="0"/>
        <v>-8.7971143072257396E-3</v>
      </c>
      <c r="F6" s="2">
        <v>3020.969971</v>
      </c>
      <c r="G6" s="6">
        <f t="shared" si="1"/>
        <v>-1.6161143698240066E-3</v>
      </c>
      <c r="H6" s="6">
        <f t="shared" si="2"/>
        <v>2.5768341585397647E-3</v>
      </c>
    </row>
    <row r="7" spans="1:8" x14ac:dyDescent="0.2">
      <c r="A7" s="1">
        <v>43676</v>
      </c>
      <c r="B7" s="2">
        <v>213.779999</v>
      </c>
      <c r="C7" s="6">
        <f t="shared" si="3"/>
        <v>4.680176117377588E-4</v>
      </c>
      <c r="D7" s="2">
        <v>1225.1400149999999</v>
      </c>
      <c r="E7" s="6">
        <f t="shared" si="0"/>
        <v>-1.1513557748072945E-2</v>
      </c>
      <c r="F7" s="2">
        <v>3013.179932</v>
      </c>
      <c r="G7" s="6">
        <f t="shared" si="1"/>
        <v>-2.5786548938854237E-3</v>
      </c>
      <c r="H7" s="6">
        <f t="shared" si="2"/>
        <v>-5.5227700681675929E-3</v>
      </c>
    </row>
    <row r="8" spans="1:8" x14ac:dyDescent="0.2">
      <c r="A8" s="1">
        <v>43677</v>
      </c>
      <c r="B8" s="2">
        <v>219.03999300000001</v>
      </c>
      <c r="C8" s="6">
        <f t="shared" si="3"/>
        <v>2.4604705887382838E-2</v>
      </c>
      <c r="D8" s="2">
        <v>1216.6800539999999</v>
      </c>
      <c r="E8" s="6">
        <f t="shared" si="0"/>
        <v>-6.9053013503930227E-3</v>
      </c>
      <c r="F8" s="2">
        <v>2980.3798830000001</v>
      </c>
      <c r="G8" s="6">
        <f t="shared" si="1"/>
        <v>-1.088552616843852E-2</v>
      </c>
      <c r="H8" s="6">
        <f t="shared" si="2"/>
        <v>8.8497022684949078E-3</v>
      </c>
    </row>
    <row r="9" spans="1:8" x14ac:dyDescent="0.2">
      <c r="A9" s="1">
        <v>43678</v>
      </c>
      <c r="B9" s="2">
        <v>215.429993</v>
      </c>
      <c r="C9" s="6">
        <f t="shared" si="3"/>
        <v>-1.6481008561756161E-2</v>
      </c>
      <c r="D9" s="2">
        <v>1209.01001</v>
      </c>
      <c r="E9" s="6">
        <f t="shared" si="0"/>
        <v>-6.3040763878586814E-3</v>
      </c>
      <c r="F9" s="2">
        <v>2953.5600589999999</v>
      </c>
      <c r="G9" s="6">
        <f t="shared" si="1"/>
        <v>-8.9987937957103359E-3</v>
      </c>
      <c r="H9" s="6">
        <f t="shared" si="2"/>
        <v>-1.1392542474807421E-2</v>
      </c>
    </row>
    <row r="10" spans="1:8" x14ac:dyDescent="0.2">
      <c r="A10" s="1">
        <v>43679</v>
      </c>
      <c r="B10" s="2">
        <v>212.020004</v>
      </c>
      <c r="C10" s="6">
        <f t="shared" si="3"/>
        <v>-1.5828756954933354E-2</v>
      </c>
      <c r="D10" s="2">
        <v>1193.98999</v>
      </c>
      <c r="E10" s="6">
        <f t="shared" si="0"/>
        <v>-1.2423404170160635E-2</v>
      </c>
      <c r="F10" s="2">
        <v>2932.0500489999999</v>
      </c>
      <c r="G10" s="6">
        <f t="shared" si="1"/>
        <v>-7.2827400053895319E-3</v>
      </c>
      <c r="H10" s="6">
        <f t="shared" si="2"/>
        <v>-1.4126080562546994E-2</v>
      </c>
    </row>
    <row r="11" spans="1:8" x14ac:dyDescent="0.2">
      <c r="A11" s="1">
        <v>43682</v>
      </c>
      <c r="B11" s="2">
        <v>202.33999600000001</v>
      </c>
      <c r="C11" s="6">
        <f t="shared" si="3"/>
        <v>-4.5656107052992945E-2</v>
      </c>
      <c r="D11" s="2">
        <v>1152.3199460000001</v>
      </c>
      <c r="E11" s="6">
        <f t="shared" si="0"/>
        <v>-3.4899826924009614E-2</v>
      </c>
      <c r="F11" s="2">
        <v>2844.73999</v>
      </c>
      <c r="G11" s="6">
        <f t="shared" si="1"/>
        <v>-2.9777820139795241E-2</v>
      </c>
      <c r="H11" s="6">
        <f t="shared" si="2"/>
        <v>-4.0277966988501279E-2</v>
      </c>
    </row>
    <row r="12" spans="1:8" x14ac:dyDescent="0.2">
      <c r="A12" s="1">
        <v>43683</v>
      </c>
      <c r="B12" s="2">
        <v>207</v>
      </c>
      <c r="C12" s="6">
        <f t="shared" si="3"/>
        <v>2.303056287497407E-2</v>
      </c>
      <c r="D12" s="2">
        <v>1169.9499510000001</v>
      </c>
      <c r="E12" s="6">
        <f t="shared" si="0"/>
        <v>1.5299574620050826E-2</v>
      </c>
      <c r="F12" s="2">
        <v>2881.7700199999999</v>
      </c>
      <c r="G12" s="6">
        <f t="shared" si="1"/>
        <v>1.301701741817185E-2</v>
      </c>
      <c r="H12" s="6">
        <f t="shared" si="2"/>
        <v>1.9165068747512448E-2</v>
      </c>
    </row>
    <row r="13" spans="1:8" x14ac:dyDescent="0.2">
      <c r="A13" s="1">
        <v>43684</v>
      </c>
      <c r="B13" s="2">
        <v>210.03999300000001</v>
      </c>
      <c r="C13" s="6">
        <f t="shared" si="3"/>
        <v>1.4685956521739207E-2</v>
      </c>
      <c r="D13" s="2">
        <v>1173.98999</v>
      </c>
      <c r="E13" s="6">
        <f t="shared" si="0"/>
        <v>3.4531725024191662E-3</v>
      </c>
      <c r="F13" s="2">
        <v>2883.9799800000001</v>
      </c>
      <c r="G13" s="6">
        <f t="shared" si="1"/>
        <v>7.6687590774504599E-4</v>
      </c>
      <c r="H13" s="6">
        <f t="shared" si="2"/>
        <v>9.0695645120791868E-3</v>
      </c>
    </row>
    <row r="14" spans="1:8" x14ac:dyDescent="0.2">
      <c r="A14" s="1">
        <v>43685</v>
      </c>
      <c r="B14" s="2">
        <v>215.429993</v>
      </c>
      <c r="C14" s="6">
        <f t="shared" si="3"/>
        <v>2.5661779564047027E-2</v>
      </c>
      <c r="D14" s="2">
        <v>1204.8000489999999</v>
      </c>
      <c r="E14" s="6">
        <f t="shared" si="0"/>
        <v>2.6243885605872874E-2</v>
      </c>
      <c r="F14" s="2">
        <v>2938.0900879999999</v>
      </c>
      <c r="G14" s="6">
        <f t="shared" si="1"/>
        <v>1.8762303613494513E-2</v>
      </c>
      <c r="H14" s="6">
        <f t="shared" si="2"/>
        <v>2.5952832584959951E-2</v>
      </c>
    </row>
    <row r="15" spans="1:8" x14ac:dyDescent="0.2">
      <c r="A15" s="1">
        <v>43686</v>
      </c>
      <c r="B15" s="2">
        <v>213.990005</v>
      </c>
      <c r="C15" s="6">
        <f t="shared" si="3"/>
        <v>-6.684250321634666E-3</v>
      </c>
      <c r="D15" s="2">
        <v>1188.01001</v>
      </c>
      <c r="E15" s="6">
        <f t="shared" si="0"/>
        <v>-1.3935954778501181E-2</v>
      </c>
      <c r="F15" s="2">
        <v>2918.6499020000001</v>
      </c>
      <c r="G15" s="6">
        <f t="shared" si="1"/>
        <v>-6.6166065089015014E-3</v>
      </c>
      <c r="H15" s="6">
        <f t="shared" si="2"/>
        <v>-1.0310102550067923E-2</v>
      </c>
    </row>
    <row r="16" spans="1:8" x14ac:dyDescent="0.2">
      <c r="A16" s="1">
        <v>43689</v>
      </c>
      <c r="B16" s="2">
        <v>214.479996</v>
      </c>
      <c r="C16" s="6">
        <f t="shared" si="3"/>
        <v>2.2897845158702523E-3</v>
      </c>
      <c r="D16" s="2">
        <v>1174.709961</v>
      </c>
      <c r="E16" s="6">
        <f t="shared" si="0"/>
        <v>-1.1195233110872449E-2</v>
      </c>
      <c r="F16" s="2">
        <v>2882.6999510000001</v>
      </c>
      <c r="G16" s="6">
        <f t="shared" si="1"/>
        <v>-1.231732212053438E-2</v>
      </c>
      <c r="H16" s="6">
        <f t="shared" si="2"/>
        <v>-4.4527242975010983E-3</v>
      </c>
    </row>
    <row r="17" spans="1:8" x14ac:dyDescent="0.2">
      <c r="A17" s="1">
        <v>43690</v>
      </c>
      <c r="B17" s="2">
        <v>223.970001</v>
      </c>
      <c r="C17" s="6">
        <f t="shared" si="3"/>
        <v>4.4246573932237521E-2</v>
      </c>
      <c r="D17" s="2">
        <v>1197.2700199999999</v>
      </c>
      <c r="E17" s="6">
        <f t="shared" si="0"/>
        <v>1.9204790756005119E-2</v>
      </c>
      <c r="F17" s="2">
        <v>2926.320068</v>
      </c>
      <c r="G17" s="6">
        <f t="shared" si="1"/>
        <v>1.5131688258040343E-2</v>
      </c>
      <c r="H17" s="6">
        <f t="shared" si="2"/>
        <v>3.172568234412132E-2</v>
      </c>
    </row>
    <row r="18" spans="1:8" x14ac:dyDescent="0.2">
      <c r="A18" s="1">
        <v>43691</v>
      </c>
      <c r="B18" s="2">
        <v>218.75</v>
      </c>
      <c r="C18" s="6">
        <f t="shared" si="3"/>
        <v>-2.3306697221472938E-2</v>
      </c>
      <c r="D18" s="2">
        <v>1164.290039</v>
      </c>
      <c r="E18" s="6">
        <f t="shared" si="0"/>
        <v>-2.7545984154852543E-2</v>
      </c>
      <c r="F18" s="2">
        <v>2840.6000979999999</v>
      </c>
      <c r="G18" s="6">
        <f t="shared" si="1"/>
        <v>-2.9292752675063927E-2</v>
      </c>
      <c r="H18" s="6">
        <f t="shared" si="2"/>
        <v>-2.5426340688162741E-2</v>
      </c>
    </row>
    <row r="19" spans="1:8" x14ac:dyDescent="0.2">
      <c r="A19" s="1">
        <v>43692</v>
      </c>
      <c r="B19" s="2">
        <v>218.740005</v>
      </c>
      <c r="C19" s="6">
        <f t="shared" si="3"/>
        <v>-4.569142857147046E-5</v>
      </c>
      <c r="D19" s="2">
        <v>1167.26001</v>
      </c>
      <c r="E19" s="6">
        <f t="shared" si="0"/>
        <v>2.5508858622125263E-3</v>
      </c>
      <c r="F19" s="2">
        <v>2847.6000979999999</v>
      </c>
      <c r="G19" s="6">
        <f t="shared" si="1"/>
        <v>2.4642680273538886E-3</v>
      </c>
      <c r="H19" s="6">
        <f t="shared" si="2"/>
        <v>1.2525972168205279E-3</v>
      </c>
    </row>
    <row r="20" spans="1:8" x14ac:dyDescent="0.2">
      <c r="A20" s="1">
        <v>43693</v>
      </c>
      <c r="B20" s="2">
        <v>224.5</v>
      </c>
      <c r="C20" s="6">
        <f t="shared" si="3"/>
        <v>2.6332608888803843E-2</v>
      </c>
      <c r="D20" s="2">
        <v>1177.599976</v>
      </c>
      <c r="E20" s="6">
        <f t="shared" si="0"/>
        <v>8.8583228341729825E-3</v>
      </c>
      <c r="F20" s="2">
        <v>2888.679932</v>
      </c>
      <c r="G20" s="6">
        <f t="shared" si="1"/>
        <v>1.4426124661553574E-2</v>
      </c>
      <c r="H20" s="6">
        <f t="shared" si="2"/>
        <v>1.7595465861488413E-2</v>
      </c>
    </row>
    <row r="21" spans="1:8" x14ac:dyDescent="0.2">
      <c r="A21" s="1">
        <v>43696</v>
      </c>
      <c r="B21" s="2">
        <v>229.35000600000001</v>
      </c>
      <c r="C21" s="6">
        <f t="shared" si="3"/>
        <v>2.1603590200445444E-2</v>
      </c>
      <c r="D21" s="2">
        <v>1198.4499510000001</v>
      </c>
      <c r="E21" s="6">
        <f t="shared" si="0"/>
        <v>1.770548184861731E-2</v>
      </c>
      <c r="F21" s="2">
        <v>2923.6499020000001</v>
      </c>
      <c r="G21" s="6">
        <f t="shared" si="1"/>
        <v>1.2105865247517444E-2</v>
      </c>
      <c r="H21" s="6">
        <f t="shared" si="2"/>
        <v>1.9654536024531377E-2</v>
      </c>
    </row>
    <row r="22" spans="1:8" x14ac:dyDescent="0.2">
      <c r="A22" s="1">
        <v>43697</v>
      </c>
      <c r="B22" s="2">
        <v>230.36000100000001</v>
      </c>
      <c r="C22" s="6">
        <f t="shared" si="3"/>
        <v>4.4037278115440781E-3</v>
      </c>
      <c r="D22" s="2">
        <v>1182.6899410000001</v>
      </c>
      <c r="E22" s="6">
        <f t="shared" si="0"/>
        <v>-1.3150328044028603E-2</v>
      </c>
      <c r="F22" s="2">
        <v>2900.51001</v>
      </c>
      <c r="G22" s="6">
        <f t="shared" si="1"/>
        <v>-7.9147274043210869E-3</v>
      </c>
      <c r="H22" s="6">
        <f t="shared" si="2"/>
        <v>-4.3733001162422624E-3</v>
      </c>
    </row>
    <row r="23" spans="1:8" x14ac:dyDescent="0.2">
      <c r="A23" s="1">
        <v>43698</v>
      </c>
      <c r="B23" s="2">
        <v>233.63999899999999</v>
      </c>
      <c r="C23" s="6">
        <f t="shared" si="3"/>
        <v>1.4238574343468535E-2</v>
      </c>
      <c r="D23" s="2">
        <v>1191.25</v>
      </c>
      <c r="E23" s="6">
        <f t="shared" si="0"/>
        <v>7.2377879469931461E-3</v>
      </c>
      <c r="F23" s="2">
        <v>2924.429932</v>
      </c>
      <c r="G23" s="6">
        <f t="shared" si="1"/>
        <v>8.2467986380092562E-3</v>
      </c>
      <c r="H23" s="6">
        <f t="shared" si="2"/>
        <v>1.0738181145230841E-2</v>
      </c>
    </row>
    <row r="24" spans="1:8" x14ac:dyDescent="0.2">
      <c r="A24" s="1">
        <v>43699</v>
      </c>
      <c r="B24" s="2">
        <v>234.46000699999999</v>
      </c>
      <c r="C24" s="6">
        <f t="shared" si="3"/>
        <v>3.5097072569325594E-3</v>
      </c>
      <c r="D24" s="2">
        <v>1189.530029</v>
      </c>
      <c r="E24" s="6">
        <f t="shared" si="0"/>
        <v>-1.4438371458551646E-3</v>
      </c>
      <c r="F24" s="2">
        <v>2922.9499510000001</v>
      </c>
      <c r="G24" s="6">
        <f t="shared" si="1"/>
        <v>-5.0607504177324625E-4</v>
      </c>
      <c r="H24" s="6">
        <f t="shared" si="2"/>
        <v>1.0329350555386974E-3</v>
      </c>
    </row>
    <row r="25" spans="1:8" x14ac:dyDescent="0.2">
      <c r="A25" s="1">
        <v>43700</v>
      </c>
      <c r="B25" s="2">
        <v>225.63999899999999</v>
      </c>
      <c r="C25" s="6">
        <f t="shared" si="3"/>
        <v>-3.7618390073664076E-2</v>
      </c>
      <c r="D25" s="2">
        <v>1151.290039</v>
      </c>
      <c r="E25" s="6">
        <f t="shared" si="0"/>
        <v>-3.2147141364852416E-2</v>
      </c>
      <c r="F25" s="2">
        <v>2847.110107</v>
      </c>
      <c r="G25" s="6">
        <f t="shared" si="1"/>
        <v>-2.59463368416738E-2</v>
      </c>
      <c r="H25" s="6">
        <f t="shared" si="2"/>
        <v>-3.4882765719258246E-2</v>
      </c>
    </row>
    <row r="26" spans="1:8" x14ac:dyDescent="0.2">
      <c r="A26" s="1">
        <v>43703</v>
      </c>
      <c r="B26" s="2">
        <v>230.490005</v>
      </c>
      <c r="C26" s="6">
        <f t="shared" si="3"/>
        <v>2.1494442569998551E-2</v>
      </c>
      <c r="D26" s="2">
        <v>1168.8900149999999</v>
      </c>
      <c r="E26" s="6">
        <f t="shared" si="0"/>
        <v>1.5287178212092467E-2</v>
      </c>
      <c r="F26" s="2">
        <v>2878.3798830000001</v>
      </c>
      <c r="G26" s="6">
        <f t="shared" si="1"/>
        <v>1.098298795087671E-2</v>
      </c>
      <c r="H26" s="6">
        <f t="shared" si="2"/>
        <v>1.8390810391045509E-2</v>
      </c>
    </row>
    <row r="27" spans="1:8" x14ac:dyDescent="0.2">
      <c r="A27" s="1">
        <v>43704</v>
      </c>
      <c r="B27" s="2">
        <v>229.16000399999999</v>
      </c>
      <c r="C27" s="6">
        <f t="shared" si="3"/>
        <v>-5.7703196283934721E-3</v>
      </c>
      <c r="D27" s="2">
        <v>1167.839966</v>
      </c>
      <c r="E27" s="6">
        <f t="shared" si="0"/>
        <v>-8.9833002808215046E-4</v>
      </c>
      <c r="F27" s="2">
        <v>2869.1599120000001</v>
      </c>
      <c r="G27" s="6">
        <f t="shared" si="1"/>
        <v>-3.2031807387391531E-3</v>
      </c>
      <c r="H27" s="6">
        <f t="shared" si="2"/>
        <v>-3.3343248282378113E-3</v>
      </c>
    </row>
    <row r="28" spans="1:8" x14ac:dyDescent="0.2">
      <c r="A28" s="1">
        <v>43705</v>
      </c>
      <c r="B28" s="2">
        <v>231.529999</v>
      </c>
      <c r="C28" s="6">
        <f t="shared" si="3"/>
        <v>1.0342097044124809E-2</v>
      </c>
      <c r="D28" s="2">
        <v>1171.0200199999999</v>
      </c>
      <c r="E28" s="6">
        <f t="shared" si="0"/>
        <v>2.7230220685905415E-3</v>
      </c>
      <c r="F28" s="2">
        <v>2887.9399410000001</v>
      </c>
      <c r="G28" s="6">
        <f t="shared" si="1"/>
        <v>6.5454800624580312E-3</v>
      </c>
      <c r="H28" s="6">
        <f t="shared" si="2"/>
        <v>6.5325595563576755E-3</v>
      </c>
    </row>
    <row r="29" spans="1:8" x14ac:dyDescent="0.2">
      <c r="A29" s="1">
        <v>43706</v>
      </c>
      <c r="B29" s="2">
        <v>236.009995</v>
      </c>
      <c r="C29" s="6">
        <f t="shared" si="3"/>
        <v>1.9349527142700884E-2</v>
      </c>
      <c r="D29" s="2">
        <v>1192.849976</v>
      </c>
      <c r="E29" s="6">
        <f t="shared" si="0"/>
        <v>1.8641829880927219E-2</v>
      </c>
      <c r="F29" s="2">
        <v>2924.580078</v>
      </c>
      <c r="G29" s="6">
        <f t="shared" si="1"/>
        <v>1.2687291892681252E-2</v>
      </c>
      <c r="H29" s="6">
        <f t="shared" si="2"/>
        <v>1.8995678511814051E-2</v>
      </c>
    </row>
    <row r="30" spans="1:8" x14ac:dyDescent="0.2">
      <c r="A30" s="1">
        <v>43707</v>
      </c>
      <c r="B30" s="2">
        <v>236.740005</v>
      </c>
      <c r="C30" s="6">
        <f t="shared" si="3"/>
        <v>3.0931317124938129E-3</v>
      </c>
      <c r="D30" s="2">
        <v>1188.099976</v>
      </c>
      <c r="E30" s="6">
        <f t="shared" si="0"/>
        <v>-3.982059852931541E-3</v>
      </c>
      <c r="F30" s="2">
        <v>2926.459961</v>
      </c>
      <c r="G30" s="6">
        <f t="shared" si="1"/>
        <v>6.4278732326106258E-4</v>
      </c>
      <c r="H30" s="6">
        <f t="shared" si="2"/>
        <v>-4.4446407021886403E-4</v>
      </c>
    </row>
    <row r="31" spans="1:8" x14ac:dyDescent="0.2">
      <c r="A31" s="1">
        <v>43711</v>
      </c>
      <c r="B31" s="2">
        <v>234.699997</v>
      </c>
      <c r="C31" s="6">
        <f t="shared" si="3"/>
        <v>-8.6170818489254009E-3</v>
      </c>
      <c r="D31" s="2">
        <v>1168.3900149999999</v>
      </c>
      <c r="E31" s="6">
        <f t="shared" si="0"/>
        <v>-1.6589480176877003E-2</v>
      </c>
      <c r="F31" s="2">
        <v>2906.2700199999999</v>
      </c>
      <c r="G31" s="6">
        <f t="shared" si="1"/>
        <v>-6.8991003700938913E-3</v>
      </c>
      <c r="H31" s="6">
        <f t="shared" si="2"/>
        <v>-1.2603281012901202E-2</v>
      </c>
    </row>
    <row r="32" spans="1:8" x14ac:dyDescent="0.2">
      <c r="A32" s="1">
        <v>43712</v>
      </c>
      <c r="B32" s="2">
        <v>239.19000199999999</v>
      </c>
      <c r="C32" s="6">
        <f t="shared" si="3"/>
        <v>1.9130826831667891E-2</v>
      </c>
      <c r="D32" s="2">
        <v>1181.410034</v>
      </c>
      <c r="E32" s="6">
        <f t="shared" si="0"/>
        <v>1.1143555519002035E-2</v>
      </c>
      <c r="F32" s="2">
        <v>2937.780029</v>
      </c>
      <c r="G32" s="6">
        <f t="shared" si="1"/>
        <v>1.0842078947640221E-2</v>
      </c>
      <c r="H32" s="6">
        <f t="shared" si="2"/>
        <v>1.5137191175334963E-2</v>
      </c>
    </row>
    <row r="33" spans="1:8" x14ac:dyDescent="0.2">
      <c r="A33" s="1">
        <v>43713</v>
      </c>
      <c r="B33" s="2">
        <v>244.279999</v>
      </c>
      <c r="C33" s="6">
        <f t="shared" si="3"/>
        <v>2.1280141132320463E-2</v>
      </c>
      <c r="D33" s="2">
        <v>1211.380005</v>
      </c>
      <c r="E33" s="6">
        <f t="shared" si="0"/>
        <v>2.5367967206548991E-2</v>
      </c>
      <c r="F33" s="2">
        <v>2976</v>
      </c>
      <c r="G33" s="6">
        <f t="shared" si="1"/>
        <v>1.3009813744635501E-2</v>
      </c>
      <c r="H33" s="6">
        <f t="shared" si="2"/>
        <v>2.3324054169434727E-2</v>
      </c>
    </row>
    <row r="34" spans="1:8" x14ac:dyDescent="0.2">
      <c r="A34" s="1">
        <v>43714</v>
      </c>
      <c r="B34" s="2">
        <v>245.259995</v>
      </c>
      <c r="C34" s="6">
        <f t="shared" si="3"/>
        <v>4.0117733912385933E-3</v>
      </c>
      <c r="D34" s="2">
        <v>1204.9300539999999</v>
      </c>
      <c r="E34" s="6">
        <f t="shared" si="0"/>
        <v>-5.3244654636676048E-3</v>
      </c>
      <c r="F34" s="2">
        <v>2978.709961</v>
      </c>
      <c r="G34" s="6">
        <f t="shared" si="1"/>
        <v>9.1060517473118274E-4</v>
      </c>
      <c r="H34" s="6">
        <f t="shared" si="2"/>
        <v>-6.5634603621450571E-4</v>
      </c>
    </row>
    <row r="35" spans="1:8" x14ac:dyDescent="0.2">
      <c r="A35" s="1">
        <v>43717</v>
      </c>
      <c r="B35" s="2">
        <v>247.16999799999999</v>
      </c>
      <c r="C35" s="6">
        <f t="shared" si="3"/>
        <v>7.7876663089713194E-3</v>
      </c>
      <c r="D35" s="2">
        <v>1204.410034</v>
      </c>
      <c r="E35" s="6">
        <f t="shared" si="0"/>
        <v>-4.3157691873785264E-4</v>
      </c>
      <c r="F35" s="2">
        <v>2978.429932</v>
      </c>
      <c r="G35" s="6">
        <f t="shared" si="1"/>
        <v>-9.4010159990887132E-5</v>
      </c>
      <c r="H35" s="6">
        <f t="shared" si="2"/>
        <v>3.6780446951167334E-3</v>
      </c>
    </row>
    <row r="36" spans="1:8" x14ac:dyDescent="0.2">
      <c r="A36" s="1">
        <v>43718</v>
      </c>
      <c r="B36" s="2">
        <v>250.699997</v>
      </c>
      <c r="C36" s="6">
        <f t="shared" si="3"/>
        <v>1.4281664557038942E-2</v>
      </c>
      <c r="D36" s="2">
        <v>1206</v>
      </c>
      <c r="E36" s="6">
        <f t="shared" si="0"/>
        <v>1.3201201875738811E-3</v>
      </c>
      <c r="F36" s="2">
        <v>2979.389893</v>
      </c>
      <c r="G36" s="6">
        <f t="shared" si="1"/>
        <v>3.2230437576741267E-4</v>
      </c>
      <c r="H36" s="6">
        <f t="shared" si="2"/>
        <v>7.8008923723064116E-3</v>
      </c>
    </row>
    <row r="37" spans="1:8" x14ac:dyDescent="0.2">
      <c r="A37" s="1">
        <v>43719</v>
      </c>
      <c r="B37" s="2">
        <v>258.58999600000004</v>
      </c>
      <c r="C37" s="6">
        <f t="shared" si="3"/>
        <v>3.1471875127306204E-2</v>
      </c>
      <c r="D37" s="2">
        <v>1220.170044</v>
      </c>
      <c r="E37" s="6">
        <f t="shared" si="0"/>
        <v>1.174962189054729E-2</v>
      </c>
      <c r="F37" s="2">
        <v>3000.929932</v>
      </c>
      <c r="G37" s="6">
        <f t="shared" si="1"/>
        <v>7.2296811674792405E-3</v>
      </c>
      <c r="H37" s="6">
        <f t="shared" si="2"/>
        <v>2.1610748508926747E-2</v>
      </c>
    </row>
    <row r="38" spans="1:8" x14ac:dyDescent="0.2">
      <c r="A38" s="1">
        <v>43720</v>
      </c>
      <c r="B38" s="2">
        <v>259.08999600000004</v>
      </c>
      <c r="C38" s="6">
        <f t="shared" si="3"/>
        <v>1.9335628126928572E-3</v>
      </c>
      <c r="D38" s="2">
        <v>1234.25</v>
      </c>
      <c r="E38" s="6">
        <f t="shared" si="0"/>
        <v>1.1539339184104769E-2</v>
      </c>
      <c r="F38" s="2">
        <v>3009.570068</v>
      </c>
      <c r="G38" s="6">
        <f t="shared" si="1"/>
        <v>2.8791528612071016E-3</v>
      </c>
      <c r="H38" s="6">
        <f t="shared" si="2"/>
        <v>6.736450998398813E-3</v>
      </c>
    </row>
    <row r="39" spans="1:8" x14ac:dyDescent="0.2">
      <c r="A39" s="1">
        <v>43721</v>
      </c>
      <c r="B39" s="2">
        <v>255.75</v>
      </c>
      <c r="C39" s="6">
        <f t="shared" si="3"/>
        <v>-1.2891258063086442E-2</v>
      </c>
      <c r="D39" s="2">
        <v>1239.5600589999999</v>
      </c>
      <c r="E39" s="6">
        <f t="shared" si="0"/>
        <v>4.3022556208223151E-3</v>
      </c>
      <c r="F39" s="2">
        <v>3007.389893</v>
      </c>
      <c r="G39" s="6">
        <f t="shared" si="1"/>
        <v>-7.2441410259271866E-4</v>
      </c>
      <c r="H39" s="6">
        <f t="shared" si="2"/>
        <v>-4.2945012211320632E-3</v>
      </c>
    </row>
    <row r="40" spans="1:8" x14ac:dyDescent="0.2">
      <c r="A40" s="1">
        <v>43724</v>
      </c>
      <c r="B40" s="2">
        <v>257.89999399999999</v>
      </c>
      <c r="C40" s="6">
        <f t="shared" si="3"/>
        <v>8.4066236559139362E-3</v>
      </c>
      <c r="D40" s="2">
        <v>1231.3000489999999</v>
      </c>
      <c r="E40" s="6">
        <f t="shared" si="0"/>
        <v>-6.6636625954724638E-3</v>
      </c>
      <c r="F40" s="2">
        <v>2997.959961</v>
      </c>
      <c r="G40" s="6">
        <f t="shared" si="1"/>
        <v>-3.1355867830603623E-3</v>
      </c>
      <c r="H40" s="6">
        <f t="shared" si="2"/>
        <v>8.7148053022073624E-4</v>
      </c>
    </row>
    <row r="41" spans="1:8" x14ac:dyDescent="0.2">
      <c r="A41" s="1">
        <v>43725</v>
      </c>
      <c r="B41" s="2">
        <v>259.699997</v>
      </c>
      <c r="C41" s="6">
        <f t="shared" si="3"/>
        <v>6.9794611937834539E-3</v>
      </c>
      <c r="D41" s="2">
        <v>1229.150024</v>
      </c>
      <c r="E41" s="6">
        <f t="shared" si="0"/>
        <v>-1.7461422191495934E-3</v>
      </c>
      <c r="F41" s="2">
        <v>3005.6999510000001</v>
      </c>
      <c r="G41" s="6">
        <f t="shared" si="1"/>
        <v>2.5817522917879199E-3</v>
      </c>
      <c r="H41" s="6">
        <f t="shared" si="2"/>
        <v>2.6166594873169302E-3</v>
      </c>
    </row>
    <row r="42" spans="1:8" x14ac:dyDescent="0.2">
      <c r="A42" s="1">
        <v>43726</v>
      </c>
      <c r="B42" s="2">
        <v>262.77000399999997</v>
      </c>
      <c r="C42" s="6">
        <f t="shared" si="3"/>
        <v>1.1821359397243159E-2</v>
      </c>
      <c r="D42" s="2">
        <v>1232.410034</v>
      </c>
      <c r="E42" s="6">
        <f t="shared" si="0"/>
        <v>2.6522474363146475E-3</v>
      </c>
      <c r="F42" s="2">
        <v>3006.7299800000001</v>
      </c>
      <c r="G42" s="6">
        <f t="shared" si="1"/>
        <v>3.4269189100433195E-4</v>
      </c>
      <c r="H42" s="6">
        <f t="shared" si="2"/>
        <v>7.236803416778903E-3</v>
      </c>
    </row>
    <row r="43" spans="1:8" x14ac:dyDescent="0.2">
      <c r="A43" s="1">
        <v>43727</v>
      </c>
      <c r="B43" s="2">
        <v>261.96000700000002</v>
      </c>
      <c r="C43" s="6">
        <f t="shared" si="3"/>
        <v>-3.082532205616384E-3</v>
      </c>
      <c r="D43" s="2">
        <v>1238.709961</v>
      </c>
      <c r="E43" s="6">
        <f t="shared" si="0"/>
        <v>5.1118757768893186E-3</v>
      </c>
      <c r="F43" s="2">
        <v>3006.790039</v>
      </c>
      <c r="G43" s="6">
        <f t="shared" si="1"/>
        <v>1.9974856538373942E-5</v>
      </c>
      <c r="H43" s="6">
        <f t="shared" si="2"/>
        <v>1.0146717856364673E-3</v>
      </c>
    </row>
    <row r="44" spans="1:8" x14ac:dyDescent="0.2">
      <c r="A44" s="1">
        <v>43728</v>
      </c>
      <c r="B44" s="2">
        <v>259.72999600000003</v>
      </c>
      <c r="C44" s="6">
        <f t="shared" si="3"/>
        <v>-8.5127918018417237E-3</v>
      </c>
      <c r="D44" s="2">
        <v>1229.9300539999999</v>
      </c>
      <c r="E44" s="6">
        <f t="shared" si="0"/>
        <v>-7.0879441325490955E-3</v>
      </c>
      <c r="F44" s="2">
        <v>2992.070068</v>
      </c>
      <c r="G44" s="6">
        <f t="shared" si="1"/>
        <v>-4.8955766146197011E-3</v>
      </c>
      <c r="H44" s="6">
        <f t="shared" si="2"/>
        <v>-7.8003679671954096E-3</v>
      </c>
    </row>
    <row r="45" spans="1:8" x14ac:dyDescent="0.2">
      <c r="A45" s="1">
        <v>43731</v>
      </c>
      <c r="B45" s="2">
        <v>261.72000100000002</v>
      </c>
      <c r="C45" s="6">
        <f t="shared" si="3"/>
        <v>7.6618220099613499E-3</v>
      </c>
      <c r="D45" s="2">
        <v>1234.030029</v>
      </c>
      <c r="E45" s="6">
        <f t="shared" si="0"/>
        <v>3.3335025733098878E-3</v>
      </c>
      <c r="F45" s="2">
        <v>2991.780029</v>
      </c>
      <c r="G45" s="6">
        <f t="shared" si="1"/>
        <v>-9.6935898360794859E-5</v>
      </c>
      <c r="H45" s="6">
        <f t="shared" si="2"/>
        <v>5.4976622916356188E-3</v>
      </c>
    </row>
    <row r="46" spans="1:8" x14ac:dyDescent="0.2">
      <c r="A46" s="1">
        <v>43732</v>
      </c>
      <c r="B46" s="2">
        <v>261.67999299999997</v>
      </c>
      <c r="C46" s="6">
        <f t="shared" si="3"/>
        <v>-1.5286565737115954E-4</v>
      </c>
      <c r="D46" s="2">
        <v>1218.76001</v>
      </c>
      <c r="E46" s="6">
        <f t="shared" si="0"/>
        <v>-1.2374106497533233E-2</v>
      </c>
      <c r="F46" s="2">
        <v>2966.6000979999999</v>
      </c>
      <c r="G46" s="6">
        <f t="shared" si="1"/>
        <v>-8.4163711088132143E-3</v>
      </c>
      <c r="H46" s="6">
        <f t="shared" si="2"/>
        <v>-6.2634860774521961E-3</v>
      </c>
    </row>
    <row r="47" spans="1:8" x14ac:dyDescent="0.2">
      <c r="A47" s="1">
        <v>43733</v>
      </c>
      <c r="B47" s="2">
        <v>266.02999899999998</v>
      </c>
      <c r="C47" s="6">
        <f t="shared" si="3"/>
        <v>1.6623380145076583E-2</v>
      </c>
      <c r="D47" s="2">
        <v>1246.5200199999999</v>
      </c>
      <c r="E47" s="6">
        <f t="shared" si="0"/>
        <v>2.277725702535971E-2</v>
      </c>
      <c r="F47" s="2">
        <v>2984.8701169999999</v>
      </c>
      <c r="G47" s="6">
        <f t="shared" si="1"/>
        <v>6.1585715622125559E-3</v>
      </c>
      <c r="H47" s="6">
        <f t="shared" si="2"/>
        <v>1.9700318585218146E-2</v>
      </c>
    </row>
    <row r="48" spans="1:8" x14ac:dyDescent="0.2">
      <c r="A48" s="1">
        <v>43734</v>
      </c>
      <c r="B48" s="2">
        <v>265.88999899999999</v>
      </c>
      <c r="C48" s="6">
        <f t="shared" si="3"/>
        <v>-5.2625643922210585E-4</v>
      </c>
      <c r="D48" s="2">
        <v>1241.3900149999999</v>
      </c>
      <c r="E48" s="6">
        <f t="shared" si="0"/>
        <v>-4.1154613786307248E-3</v>
      </c>
      <c r="F48" s="2">
        <v>2977.6201169999999</v>
      </c>
      <c r="G48" s="6">
        <f t="shared" si="1"/>
        <v>-2.4289164070183666E-3</v>
      </c>
      <c r="H48" s="6">
        <f t="shared" si="2"/>
        <v>-2.3208589089264153E-3</v>
      </c>
    </row>
    <row r="49" spans="1:8" x14ac:dyDescent="0.2">
      <c r="A49" s="1">
        <v>43735</v>
      </c>
      <c r="B49" s="2">
        <v>265.82000700000003</v>
      </c>
      <c r="C49" s="6">
        <f t="shared" si="3"/>
        <v>-2.6323667781114057E-4</v>
      </c>
      <c r="D49" s="2">
        <v>1225.089966</v>
      </c>
      <c r="E49" s="6">
        <f t="shared" si="0"/>
        <v>-1.3130481801080007E-2</v>
      </c>
      <c r="F49" s="2">
        <v>2961.790039</v>
      </c>
      <c r="G49" s="6">
        <f t="shared" si="1"/>
        <v>-5.3163524485954072E-3</v>
      </c>
      <c r="H49" s="6">
        <f t="shared" si="2"/>
        <v>-6.6968592394455739E-3</v>
      </c>
    </row>
    <row r="50" spans="1:8" x14ac:dyDescent="0.2">
      <c r="A50" s="1">
        <v>43738</v>
      </c>
      <c r="B50" s="2">
        <v>271.97000100000002</v>
      </c>
      <c r="C50" s="6">
        <f t="shared" si="3"/>
        <v>2.3135933481485349E-2</v>
      </c>
      <c r="D50" s="2">
        <v>1219</v>
      </c>
      <c r="E50" s="6">
        <f t="shared" si="0"/>
        <v>-4.9710357353461854E-3</v>
      </c>
      <c r="F50" s="2">
        <v>2976.73999</v>
      </c>
      <c r="G50" s="6">
        <f t="shared" si="1"/>
        <v>5.0476066173306133E-3</v>
      </c>
      <c r="H50" s="6">
        <f t="shared" si="2"/>
        <v>9.0824488730695818E-3</v>
      </c>
    </row>
    <row r="51" spans="1:8" x14ac:dyDescent="0.2">
      <c r="A51" s="1">
        <v>43739</v>
      </c>
      <c r="B51" s="2">
        <v>273.58999600000004</v>
      </c>
      <c r="C51" s="6">
        <f t="shared" si="3"/>
        <v>5.9565209179082146E-3</v>
      </c>
      <c r="D51" s="2">
        <v>1205.099976</v>
      </c>
      <c r="E51" s="6">
        <f t="shared" si="0"/>
        <v>-1.1402808859721114E-2</v>
      </c>
      <c r="F51" s="2">
        <v>2940.25</v>
      </c>
      <c r="G51" s="6">
        <f t="shared" si="1"/>
        <v>-1.2258373295142899E-2</v>
      </c>
      <c r="H51" s="6">
        <f t="shared" si="2"/>
        <v>-2.7231439709064498E-3</v>
      </c>
    </row>
    <row r="52" spans="1:8" x14ac:dyDescent="0.2">
      <c r="A52" s="1">
        <v>43740</v>
      </c>
      <c r="B52" s="2">
        <v>268.96000700000002</v>
      </c>
      <c r="C52" s="6">
        <f t="shared" si="3"/>
        <v>-1.6923093196726469E-2</v>
      </c>
      <c r="D52" s="2">
        <v>1176.630005</v>
      </c>
      <c r="E52" s="6">
        <f t="shared" si="0"/>
        <v>-2.3624571875354494E-2</v>
      </c>
      <c r="F52" s="2">
        <v>2887.610107</v>
      </c>
      <c r="G52" s="6">
        <f t="shared" si="1"/>
        <v>-1.7903203128985634E-2</v>
      </c>
      <c r="H52" s="6">
        <f t="shared" si="2"/>
        <v>-2.0273832536040481E-2</v>
      </c>
    </row>
    <row r="53" spans="1:8" x14ac:dyDescent="0.2">
      <c r="A53" s="1">
        <v>43741</v>
      </c>
      <c r="B53" s="2">
        <v>271.82000700000003</v>
      </c>
      <c r="C53" s="6">
        <f t="shared" si="3"/>
        <v>1.0633551180715184E-2</v>
      </c>
      <c r="D53" s="2">
        <v>1187.829956</v>
      </c>
      <c r="E53" s="6">
        <f t="shared" si="0"/>
        <v>9.5186685299599727E-3</v>
      </c>
      <c r="F53" s="2">
        <v>2910.6298830000001</v>
      </c>
      <c r="G53" s="6">
        <f t="shared" si="1"/>
        <v>7.9719128092108349E-3</v>
      </c>
      <c r="H53" s="6">
        <f t="shared" si="2"/>
        <v>1.0076109855337578E-2</v>
      </c>
    </row>
    <row r="54" spans="1:8" x14ac:dyDescent="0.2">
      <c r="A54" s="1">
        <v>43742</v>
      </c>
      <c r="B54" s="2">
        <v>279.009995</v>
      </c>
      <c r="C54" s="6">
        <f t="shared" si="3"/>
        <v>2.6451283256717639E-2</v>
      </c>
      <c r="D54" s="2">
        <v>1209</v>
      </c>
      <c r="E54" s="6">
        <f t="shared" si="0"/>
        <v>1.7822453368064428E-2</v>
      </c>
      <c r="F54" s="2">
        <v>2952.01001</v>
      </c>
      <c r="G54" s="6">
        <f t="shared" si="1"/>
        <v>1.4216897600648926E-2</v>
      </c>
      <c r="H54" s="6">
        <f t="shared" si="2"/>
        <v>2.2136868312391034E-2</v>
      </c>
    </row>
    <row r="55" spans="1:8" x14ac:dyDescent="0.2">
      <c r="A55" s="1">
        <v>43745</v>
      </c>
      <c r="B55" s="2">
        <v>280.05999800000001</v>
      </c>
      <c r="C55" s="6">
        <f t="shared" si="3"/>
        <v>3.7633167944395307E-3</v>
      </c>
      <c r="D55" s="2">
        <v>1207.6800539999999</v>
      </c>
      <c r="E55" s="6">
        <f t="shared" si="0"/>
        <v>-1.091766749379719E-3</v>
      </c>
      <c r="F55" s="2">
        <v>2938.790039</v>
      </c>
      <c r="G55" s="6">
        <f t="shared" si="1"/>
        <v>-4.4782947738040146E-3</v>
      </c>
      <c r="H55" s="6">
        <f t="shared" si="2"/>
        <v>1.3357750225299059E-3</v>
      </c>
    </row>
    <row r="56" spans="1:8" x14ac:dyDescent="0.2">
      <c r="A56" s="1">
        <v>43746</v>
      </c>
      <c r="B56" s="2">
        <v>278.39999399999999</v>
      </c>
      <c r="C56" s="6">
        <f t="shared" si="3"/>
        <v>-5.9273156175628783E-3</v>
      </c>
      <c r="D56" s="2">
        <v>1189.130005</v>
      </c>
      <c r="E56" s="6">
        <f t="shared" si="0"/>
        <v>-1.5360069033648172E-2</v>
      </c>
      <c r="F56" s="2">
        <v>2893.0600589999999</v>
      </c>
      <c r="G56" s="6">
        <f t="shared" si="1"/>
        <v>-1.5560819042234386E-2</v>
      </c>
      <c r="H56" s="6">
        <f t="shared" si="2"/>
        <v>-1.0643692325605525E-2</v>
      </c>
    </row>
    <row r="57" spans="1:8" x14ac:dyDescent="0.2">
      <c r="A57" s="1">
        <v>43747</v>
      </c>
      <c r="B57" s="2">
        <v>282.02999899999998</v>
      </c>
      <c r="C57" s="6">
        <f t="shared" si="3"/>
        <v>1.3038811344227241E-2</v>
      </c>
      <c r="D57" s="2">
        <v>1202.3100589999999</v>
      </c>
      <c r="E57" s="6">
        <f t="shared" si="0"/>
        <v>1.1083778850572212E-2</v>
      </c>
      <c r="F57" s="2">
        <v>2919.3999020000001</v>
      </c>
      <c r="G57" s="6">
        <f t="shared" si="1"/>
        <v>9.1044922894218949E-3</v>
      </c>
      <c r="H57" s="6">
        <f t="shared" si="2"/>
        <v>1.2061295097399727E-2</v>
      </c>
    </row>
    <row r="58" spans="1:8" x14ac:dyDescent="0.2">
      <c r="A58" s="1">
        <v>43748</v>
      </c>
      <c r="B58" s="2">
        <v>286.08999600000004</v>
      </c>
      <c r="C58" s="6">
        <f t="shared" si="3"/>
        <v>1.4395621084266619E-2</v>
      </c>
      <c r="D58" s="2">
        <v>1208.670044</v>
      </c>
      <c r="E58" s="6">
        <f t="shared" si="0"/>
        <v>5.2898043665123851E-3</v>
      </c>
      <c r="F58" s="2">
        <v>2938.1298830000001</v>
      </c>
      <c r="G58" s="6">
        <f t="shared" si="1"/>
        <v>6.4156955637246771E-3</v>
      </c>
      <c r="H58" s="6">
        <f t="shared" si="2"/>
        <v>9.8427127253895019E-3</v>
      </c>
    </row>
    <row r="59" spans="1:8" x14ac:dyDescent="0.2">
      <c r="A59" s="1">
        <v>43749</v>
      </c>
      <c r="B59" s="2">
        <v>293.21000700000002</v>
      </c>
      <c r="C59" s="6">
        <f t="shared" si="3"/>
        <v>2.4887312033098796E-2</v>
      </c>
      <c r="D59" s="2">
        <v>1215.4499510000001</v>
      </c>
      <c r="E59" s="6">
        <f t="shared" si="0"/>
        <v>5.6093944196404788E-3</v>
      </c>
      <c r="F59" s="2">
        <v>2970.2700199999999</v>
      </c>
      <c r="G59" s="6">
        <f t="shared" si="1"/>
        <v>1.0938977608158984E-2</v>
      </c>
      <c r="H59" s="6">
        <f t="shared" si="2"/>
        <v>1.5248353226369638E-2</v>
      </c>
    </row>
    <row r="60" spans="1:8" x14ac:dyDescent="0.2">
      <c r="A60" s="1">
        <v>43752</v>
      </c>
      <c r="B60" s="2">
        <v>293.86999500000002</v>
      </c>
      <c r="C60" s="6">
        <f t="shared" si="3"/>
        <v>2.2509054406181228E-3</v>
      </c>
      <c r="D60" s="2">
        <v>1217.1400149999999</v>
      </c>
      <c r="E60" s="6">
        <f t="shared" si="0"/>
        <v>1.3904842388692273E-3</v>
      </c>
      <c r="F60" s="2">
        <v>2966.1499020000001</v>
      </c>
      <c r="G60" s="6">
        <f t="shared" si="1"/>
        <v>-1.3871190067763495E-3</v>
      </c>
      <c r="H60" s="6">
        <f t="shared" si="2"/>
        <v>1.8206948397436751E-3</v>
      </c>
    </row>
    <row r="61" spans="1:8" x14ac:dyDescent="0.2">
      <c r="A61" s="1">
        <v>43753</v>
      </c>
      <c r="B61" s="2">
        <v>294.32000700000003</v>
      </c>
      <c r="C61" s="6">
        <f t="shared" si="3"/>
        <v>1.5313302060662171E-3</v>
      </c>
      <c r="D61" s="2">
        <v>1243.01001</v>
      </c>
      <c r="E61" s="6">
        <f t="shared" si="0"/>
        <v>2.1254740359514024E-2</v>
      </c>
      <c r="F61" s="2">
        <v>2995.679932</v>
      </c>
      <c r="G61" s="6">
        <f t="shared" si="1"/>
        <v>9.9556768793407358E-3</v>
      </c>
      <c r="H61" s="6">
        <f t="shared" si="2"/>
        <v>1.139303528279012E-2</v>
      </c>
    </row>
    <row r="62" spans="1:8" x14ac:dyDescent="0.2">
      <c r="A62" s="1">
        <v>43754</v>
      </c>
      <c r="B62" s="2">
        <v>294.36999500000002</v>
      </c>
      <c r="C62" s="6">
        <f t="shared" si="3"/>
        <v>1.6984234442474211E-4</v>
      </c>
      <c r="D62" s="2">
        <v>1243.6400149999999</v>
      </c>
      <c r="E62" s="6">
        <f t="shared" si="0"/>
        <v>5.0683823535746519E-4</v>
      </c>
      <c r="F62" s="2">
        <v>2989.6899410000001</v>
      </c>
      <c r="G62" s="6">
        <f t="shared" si="1"/>
        <v>-1.9995430539873071E-3</v>
      </c>
      <c r="H62" s="6">
        <f t="shared" si="2"/>
        <v>3.3834028989110365E-4</v>
      </c>
    </row>
    <row r="63" spans="1:8" x14ac:dyDescent="0.2">
      <c r="A63" s="1">
        <v>43755</v>
      </c>
      <c r="B63" s="2">
        <v>296.27999899999998</v>
      </c>
      <c r="C63" s="6">
        <f t="shared" si="3"/>
        <v>6.4884466231007742E-3</v>
      </c>
      <c r="D63" s="2">
        <v>1253.0699460000001</v>
      </c>
      <c r="E63" s="6">
        <f t="shared" si="0"/>
        <v>7.5825245941447683E-3</v>
      </c>
      <c r="F63" s="2">
        <v>2997.9499510000001</v>
      </c>
      <c r="G63" s="6">
        <f t="shared" si="1"/>
        <v>2.7628316524479501E-3</v>
      </c>
      <c r="H63" s="6">
        <f t="shared" si="2"/>
        <v>7.0354856086227713E-3</v>
      </c>
    </row>
    <row r="64" spans="1:8" x14ac:dyDescent="0.2">
      <c r="A64" s="1">
        <v>43756</v>
      </c>
      <c r="B64" s="2">
        <v>298.41000399999996</v>
      </c>
      <c r="C64" s="6">
        <f t="shared" si="3"/>
        <v>7.1891623031901108E-3</v>
      </c>
      <c r="D64" s="2">
        <v>1245.48999</v>
      </c>
      <c r="E64" s="6">
        <f t="shared" si="0"/>
        <v>-6.0491084509659565E-3</v>
      </c>
      <c r="F64" s="2">
        <v>2986.1999510000001</v>
      </c>
      <c r="G64" s="6">
        <f t="shared" si="1"/>
        <v>-3.9193449497315624E-3</v>
      </c>
      <c r="H64" s="6">
        <f t="shared" si="2"/>
        <v>5.7002692611207717E-4</v>
      </c>
    </row>
    <row r="65" spans="1:8" x14ac:dyDescent="0.2">
      <c r="A65" s="1">
        <v>43759</v>
      </c>
      <c r="B65" s="2">
        <v>303.509995</v>
      </c>
      <c r="C65" s="6">
        <f t="shared" si="3"/>
        <v>1.70905496854592E-2</v>
      </c>
      <c r="D65" s="2">
        <v>1246.150024</v>
      </c>
      <c r="E65" s="6">
        <f t="shared" si="0"/>
        <v>5.299392249631385E-4</v>
      </c>
      <c r="F65" s="2">
        <v>3006.719971</v>
      </c>
      <c r="G65" s="6">
        <f t="shared" si="1"/>
        <v>6.8716162134849768E-3</v>
      </c>
      <c r="H65" s="6">
        <f t="shared" si="2"/>
        <v>8.8102444552111692E-3</v>
      </c>
    </row>
    <row r="66" spans="1:8" x14ac:dyDescent="0.2">
      <c r="A66" s="1">
        <v>43760</v>
      </c>
      <c r="B66" s="2">
        <v>303.96000700000002</v>
      </c>
      <c r="C66" s="6">
        <f t="shared" si="3"/>
        <v>1.4826925222017895E-3</v>
      </c>
      <c r="D66" s="2">
        <v>1242.8000489999999</v>
      </c>
      <c r="E66" s="6">
        <f t="shared" si="0"/>
        <v>-2.688259788534153E-3</v>
      </c>
      <c r="F66" s="2">
        <v>2995.98999</v>
      </c>
      <c r="G66" s="6">
        <f t="shared" si="1"/>
        <v>-3.5686665547477459E-3</v>
      </c>
      <c r="H66" s="6">
        <f t="shared" si="2"/>
        <v>-6.0278363316618178E-4</v>
      </c>
    </row>
    <row r="67" spans="1:8" x14ac:dyDescent="0.2">
      <c r="C67" s="6"/>
    </row>
  </sheetData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16DF99-D30B-4F17-BC3F-63DC58F4A715}">
  <dimension ref="A1:I40"/>
  <sheetViews>
    <sheetView tabSelected="1" topLeftCell="A21" zoomScale="240" workbookViewId="0">
      <selection activeCell="D28" sqref="D28"/>
    </sheetView>
  </sheetViews>
  <sheetFormatPr baseColWidth="10" defaultColWidth="8.83203125" defaultRowHeight="15" x14ac:dyDescent="0.2"/>
  <cols>
    <col min="1" max="1" width="10.33203125" customWidth="1"/>
    <col min="2" max="2" width="8.5" customWidth="1"/>
    <col min="3" max="3" width="12.1640625" customWidth="1"/>
    <col min="4" max="4" width="9" bestFit="1" customWidth="1"/>
    <col min="5" max="5" width="10.1640625" customWidth="1"/>
    <col min="6" max="6" width="9" bestFit="1" customWidth="1"/>
    <col min="7" max="7" width="10.1640625" bestFit="1" customWidth="1"/>
    <col min="8" max="9" width="9" bestFit="1" customWidth="1"/>
  </cols>
  <sheetData>
    <row r="1" spans="1:4" x14ac:dyDescent="0.2">
      <c r="A1" s="4" t="s">
        <v>3</v>
      </c>
    </row>
    <row r="2" spans="1:4" x14ac:dyDescent="0.2">
      <c r="A2" s="7">
        <f>AVERAGE(Data!C3:C66)</f>
        <v>5.9996327928225398E-3</v>
      </c>
      <c r="B2" s="8" t="s">
        <v>14</v>
      </c>
      <c r="C2" s="9">
        <f>AVERAGE(Data!E3:E66)</f>
        <v>1.4289895181788959E-3</v>
      </c>
      <c r="D2" t="s">
        <v>15</v>
      </c>
    </row>
    <row r="4" spans="1:4" x14ac:dyDescent="0.2">
      <c r="A4" t="s">
        <v>4</v>
      </c>
    </row>
    <row r="5" spans="1:4" x14ac:dyDescent="0.2">
      <c r="A5" s="12">
        <f>VAR(Data!C3:C66)</f>
        <v>2.3920249770415254E-4</v>
      </c>
      <c r="B5" t="s">
        <v>14</v>
      </c>
      <c r="C5" s="12">
        <f>VAR(Data!E3:E66)</f>
        <v>3.4355020184638198E-4</v>
      </c>
      <c r="D5" t="s">
        <v>15</v>
      </c>
    </row>
    <row r="7" spans="1:4" x14ac:dyDescent="0.2">
      <c r="A7" t="s">
        <v>5</v>
      </c>
    </row>
    <row r="8" spans="1:4" x14ac:dyDescent="0.2">
      <c r="A8" s="6">
        <f>SQRT(A5)</f>
        <v>1.5466172690880978E-2</v>
      </c>
      <c r="B8" t="s">
        <v>14</v>
      </c>
      <c r="C8" s="6">
        <f>STDEV(Data!E3:E66)</f>
        <v>1.8535107279063209E-2</v>
      </c>
      <c r="D8" t="s">
        <v>15</v>
      </c>
    </row>
    <row r="10" spans="1:4" x14ac:dyDescent="0.2">
      <c r="A10" t="s">
        <v>6</v>
      </c>
    </row>
    <row r="11" spans="1:4" x14ac:dyDescent="0.2">
      <c r="A11" s="9">
        <f>AVERAGE(Data!H3:H66)</f>
        <v>3.7143111555007179E-3</v>
      </c>
      <c r="B11" s="9">
        <f>AVERAGE(A2,C2)</f>
        <v>3.7143111555007179E-3</v>
      </c>
    </row>
    <row r="13" spans="1:4" x14ac:dyDescent="0.2">
      <c r="A13" t="s">
        <v>7</v>
      </c>
    </row>
    <row r="14" spans="1:4" x14ac:dyDescent="0.2">
      <c r="A14" s="6">
        <f>STDEV(Data!H3:H66)</f>
        <v>1.5010765719386261E-2</v>
      </c>
      <c r="C14" t="s">
        <v>19</v>
      </c>
    </row>
    <row r="16" spans="1:4" x14ac:dyDescent="0.2">
      <c r="A16" t="s">
        <v>8</v>
      </c>
    </row>
    <row r="17" spans="1:6" x14ac:dyDescent="0.2">
      <c r="A17" s="12">
        <f>COVAR(Data!C3:C66,Data!E3:E66)</f>
        <v>1.5678123417075285E-4</v>
      </c>
    </row>
    <row r="19" spans="1:6" x14ac:dyDescent="0.2">
      <c r="A19" t="s">
        <v>10</v>
      </c>
    </row>
    <row r="20" spans="1:6" x14ac:dyDescent="0.2">
      <c r="A20" s="11">
        <f>CORREL(Data!C3:C66,Data!E3:E66)</f>
        <v>0.55559143789334187</v>
      </c>
      <c r="B20" s="11"/>
    </row>
    <row r="21" spans="1:6" x14ac:dyDescent="0.2">
      <c r="A21" s="11" t="s">
        <v>24</v>
      </c>
      <c r="B21" s="11"/>
    </row>
    <row r="23" spans="1:6" x14ac:dyDescent="0.2">
      <c r="A23" t="s">
        <v>21</v>
      </c>
    </row>
    <row r="24" spans="1:6" x14ac:dyDescent="0.2">
      <c r="A24" s="10">
        <f>(A2-1%/365)/A8</f>
        <v>0.38614825089014176</v>
      </c>
      <c r="B24" t="s">
        <v>14</v>
      </c>
      <c r="C24" s="11">
        <f>(C2-1%/365)/C8</f>
        <v>7.5618243628302412E-2</v>
      </c>
      <c r="D24" t="s">
        <v>15</v>
      </c>
      <c r="E24" s="11">
        <f>(A11-1%/365)/A14</f>
        <v>0.2456179760680117</v>
      </c>
      <c r="F24" t="s">
        <v>16</v>
      </c>
    </row>
    <row r="25" spans="1:6" x14ac:dyDescent="0.2">
      <c r="A25" s="10" t="s">
        <v>23</v>
      </c>
      <c r="C25" s="11"/>
      <c r="E25" s="11"/>
    </row>
    <row r="27" spans="1:6" x14ac:dyDescent="0.2">
      <c r="A27" t="s">
        <v>11</v>
      </c>
    </row>
    <row r="28" spans="1:6" x14ac:dyDescent="0.2">
      <c r="A28" s="11">
        <f>COVAR(Data!C3:C66,Data!G3:G66)/VAR(Data!G3:G66)</f>
        <v>1.2349786368066791</v>
      </c>
      <c r="B28" t="s">
        <v>14</v>
      </c>
      <c r="C28" s="11">
        <f>COVAR(Data!E3:E66,Data!G3:G66)/VAR(Data!G3:G66)</f>
        <v>1.2670096448509554</v>
      </c>
      <c r="D28" t="s">
        <v>15</v>
      </c>
      <c r="E28" s="11">
        <f>COVAR(Data!H3:H66,Data!G3:G66)/VAR(Data!G3:G66)</f>
        <v>1.2509941408288174</v>
      </c>
      <c r="F28" t="s">
        <v>16</v>
      </c>
    </row>
    <row r="29" spans="1:6" x14ac:dyDescent="0.2">
      <c r="A29" s="11" t="s">
        <v>22</v>
      </c>
      <c r="C29" s="11"/>
      <c r="E29" s="11"/>
    </row>
    <row r="31" spans="1:6" x14ac:dyDescent="0.2">
      <c r="A31" t="s">
        <v>17</v>
      </c>
    </row>
    <row r="33" spans="1:9" x14ac:dyDescent="0.2">
      <c r="A33" s="3" t="s">
        <v>0</v>
      </c>
      <c r="B33" s="3" t="s">
        <v>1</v>
      </c>
      <c r="C33" s="14" t="s">
        <v>25</v>
      </c>
      <c r="D33" s="3" t="s">
        <v>13</v>
      </c>
      <c r="E33" s="3" t="s">
        <v>2</v>
      </c>
      <c r="F33" s="3" t="s">
        <v>18</v>
      </c>
      <c r="G33" s="5" t="s">
        <v>9</v>
      </c>
      <c r="H33" s="5" t="s">
        <v>12</v>
      </c>
      <c r="I33" s="5" t="s">
        <v>20</v>
      </c>
    </row>
    <row r="34" spans="1:9" x14ac:dyDescent="0.2">
      <c r="A34" s="1">
        <v>43669</v>
      </c>
      <c r="B34" s="2">
        <v>208.83999600000001</v>
      </c>
      <c r="D34" s="6"/>
      <c r="E34" s="2">
        <v>1146.209961</v>
      </c>
      <c r="F34" s="6"/>
      <c r="G34" s="2">
        <v>3005.469971</v>
      </c>
      <c r="H34" s="6"/>
    </row>
    <row r="35" spans="1:9" x14ac:dyDescent="0.2">
      <c r="A35" s="1">
        <v>43670</v>
      </c>
      <c r="B35" s="2">
        <v>209.66999799999999</v>
      </c>
      <c r="D35" s="6">
        <f>(B35+C35)/B34-1</f>
        <v>3.9743440715254152E-3</v>
      </c>
      <c r="E35" s="2">
        <v>1137.8100589999999</v>
      </c>
      <c r="F35" s="6">
        <f>E35/E34-1</f>
        <v>-7.3284147632705077E-3</v>
      </c>
      <c r="G35" s="2">
        <v>3019.5600589999999</v>
      </c>
      <c r="H35" s="6">
        <f>G35/G34-1</f>
        <v>4.6881479888192246E-3</v>
      </c>
      <c r="I35" s="6">
        <f>(D35+F35)/2</f>
        <v>-1.6770353458725462E-3</v>
      </c>
    </row>
    <row r="36" spans="1:9" x14ac:dyDescent="0.2">
      <c r="A36" s="1">
        <v>43671</v>
      </c>
      <c r="B36" s="2">
        <v>209.020004</v>
      </c>
      <c r="C36" s="13">
        <v>1</v>
      </c>
      <c r="D36" s="15">
        <f>(B36+C36)/B35-1</f>
        <v>1.6693184687301965E-3</v>
      </c>
      <c r="E36" s="2">
        <v>1132.119995</v>
      </c>
      <c r="F36" s="6">
        <f t="shared" ref="F36:F39" si="0">E36/E35-1</f>
        <v>-5.0008909263825618E-3</v>
      </c>
      <c r="G36" s="2">
        <v>3003.669922</v>
      </c>
      <c r="H36" s="6">
        <f t="shared" ref="H36:H39" si="1">G36/G35-1</f>
        <v>-5.2624013728881369E-3</v>
      </c>
      <c r="I36" s="6">
        <f t="shared" ref="I36:I39" si="2">(D36+F36)/2</f>
        <v>-1.6657862288261827E-3</v>
      </c>
    </row>
    <row r="37" spans="1:9" x14ac:dyDescent="0.2">
      <c r="A37" s="1">
        <v>43672</v>
      </c>
      <c r="B37" s="2">
        <v>210.740005</v>
      </c>
      <c r="D37" s="6">
        <f t="shared" ref="D36:D39" si="3">(B37+C37)/B36-1</f>
        <v>8.2288822461222821E-3</v>
      </c>
      <c r="E37" s="2">
        <v>1250.410034</v>
      </c>
      <c r="F37" s="6">
        <f t="shared" si="0"/>
        <v>0.10448542515142134</v>
      </c>
      <c r="G37" s="2">
        <v>3025.860107</v>
      </c>
      <c r="H37" s="6">
        <f t="shared" si="1"/>
        <v>7.3876909168584248E-3</v>
      </c>
      <c r="I37" s="6">
        <f t="shared" si="2"/>
        <v>5.6357153698771811E-2</v>
      </c>
    </row>
    <row r="38" spans="1:9" x14ac:dyDescent="0.2">
      <c r="A38" s="1">
        <v>43675</v>
      </c>
      <c r="B38" s="2">
        <v>213.679993</v>
      </c>
      <c r="D38" s="6">
        <f t="shared" si="3"/>
        <v>1.3950782624305269E-2</v>
      </c>
      <c r="E38" s="2">
        <v>1239.410034</v>
      </c>
      <c r="F38" s="6">
        <f t="shared" si="0"/>
        <v>-8.7971143072257396E-3</v>
      </c>
      <c r="G38" s="2">
        <v>3020.969971</v>
      </c>
      <c r="H38" s="6">
        <f t="shared" si="1"/>
        <v>-1.6161143698240066E-3</v>
      </c>
      <c r="I38" s="6">
        <f t="shared" si="2"/>
        <v>2.5768341585397647E-3</v>
      </c>
    </row>
    <row r="39" spans="1:9" x14ac:dyDescent="0.2">
      <c r="A39" s="1">
        <v>43676</v>
      </c>
      <c r="B39" s="2">
        <v>213.779999</v>
      </c>
      <c r="D39" s="6">
        <f t="shared" si="3"/>
        <v>4.680176117377588E-4</v>
      </c>
      <c r="E39" s="2">
        <v>1225.1400149999999</v>
      </c>
      <c r="F39" s="6">
        <f t="shared" si="0"/>
        <v>-1.1513557748072945E-2</v>
      </c>
      <c r="G39" s="2">
        <v>3013.179932</v>
      </c>
      <c r="H39" s="6">
        <f t="shared" si="1"/>
        <v>-2.5786548938854237E-3</v>
      </c>
      <c r="I39" s="6">
        <f t="shared" si="2"/>
        <v>-5.5227700681675929E-3</v>
      </c>
    </row>
    <row r="40" spans="1:9" x14ac:dyDescent="0.2">
      <c r="A40" t="s">
        <v>26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Questions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Hall</dc:creator>
  <cp:lastModifiedBy>Microsoft Office User</cp:lastModifiedBy>
  <dcterms:created xsi:type="dcterms:W3CDTF">2015-06-05T18:17:20Z</dcterms:created>
  <dcterms:modified xsi:type="dcterms:W3CDTF">2021-05-06T01:02:00Z</dcterms:modified>
</cp:coreProperties>
</file>